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TOTAL" sheetId="1" r:id="rId1"/>
    <sheet name="AIDS" sheetId="2" r:id="rId2"/>
    <sheet name="NON AIDS" sheetId="3" r:id="rId3"/>
  </sheets>
  <definedNames>
    <definedName name="AIDS">'AIDS'!$A$1:$J$53</definedName>
    <definedName name="NONAIDS">'NON AIDS'!$A$1:$J$53</definedName>
    <definedName name="_xlnm.Print_Area" localSheetId="0">'TOTAL'!$A$1:$M$55</definedName>
    <definedName name="_xlnm.Print_Area">'TOTAL'!$A$1:$M$52</definedName>
    <definedName name="TEST1">'TOTAL'!$Q$8:$AB$45</definedName>
    <definedName name="TEST2">'TOTAL'!$A$11:$A$45</definedName>
    <definedName name="TOTAL">'TOTAL'!$A$1:$J$51</definedName>
  </definedNames>
  <calcPr fullCalcOnLoad="1"/>
</workbook>
</file>

<file path=xl/sharedStrings.xml><?xml version="1.0" encoding="utf-8"?>
<sst xmlns="http://schemas.openxmlformats.org/spreadsheetml/2006/main" count="132" uniqueCount="44">
  <si>
    <t>NATIONAL HUMAN GENOME RESEARCH INSTITUTE</t>
  </si>
  <si>
    <t>Includes AIDS Funding</t>
  </si>
  <si>
    <t>(Dollars in thousands)</t>
  </si>
  <si>
    <t>Research Grants</t>
  </si>
  <si>
    <t>Research Projects:</t>
  </si>
  <si>
    <t xml:space="preserve">  Noncompeting </t>
  </si>
  <si>
    <t xml:space="preserve">  Admin Supplements</t>
  </si>
  <si>
    <t xml:space="preserve">  Competing </t>
  </si>
  <si>
    <t xml:space="preserve">   Subtotal, RPGs</t>
  </si>
  <si>
    <t>SBIR/STTR</t>
  </si>
  <si>
    <t>Research Centers:</t>
  </si>
  <si>
    <t>Other Research:</t>
  </si>
  <si>
    <t xml:space="preserve">  Careers </t>
  </si>
  <si>
    <t xml:space="preserve">  Other </t>
  </si>
  <si>
    <t xml:space="preserve">   Subtotal, Other</t>
  </si>
  <si>
    <t>Total, Research Grants</t>
  </si>
  <si>
    <t>Training</t>
  </si>
  <si>
    <t xml:space="preserve">  Individual</t>
  </si>
  <si>
    <t xml:space="preserve">  Institutional</t>
  </si>
  <si>
    <t>Total, Training</t>
  </si>
  <si>
    <t>R&amp;D Contracts</t>
  </si>
  <si>
    <t>Res Mgmt and Support</t>
  </si>
  <si>
    <t>Total, Human Genome Project</t>
  </si>
  <si>
    <t>Intramural</t>
  </si>
  <si>
    <t xml:space="preserve"> No.</t>
  </si>
  <si>
    <t>FTTP</t>
  </si>
  <si>
    <t>FTEs</t>
  </si>
  <si>
    <t>Amount</t>
  </si>
  <si>
    <t>Excludes AIDS Funding</t>
  </si>
  <si>
    <t xml:space="preserve">  Competing</t>
  </si>
  <si>
    <t>Total, NHGRI</t>
  </si>
  <si>
    <t>AIDS Funding</t>
  </si>
  <si>
    <t xml:space="preserve">           Actual            </t>
  </si>
  <si>
    <t xml:space="preserve">   President's Budget   </t>
  </si>
  <si>
    <t>Current Mechanism Table</t>
  </si>
  <si>
    <t>FY 2004</t>
  </si>
  <si>
    <t>FY 2005</t>
  </si>
  <si>
    <t>FY 2006</t>
  </si>
  <si>
    <t xml:space="preserve">     FY 2004 Actual $6,877,000;  FY 2005 Est.  $6,862,000; FY 2006 Est. $6,904,000.</t>
  </si>
  <si>
    <t>Operating Budget</t>
  </si>
  <si>
    <r>
      <t xml:space="preserve">Total, NHGRI     </t>
    </r>
    <r>
      <rPr>
        <u val="single"/>
        <sz val="10"/>
        <rFont val="SWISS"/>
        <family val="0"/>
      </rPr>
      <t>1</t>
    </r>
    <r>
      <rPr>
        <sz val="10"/>
        <rFont val="SWISS"/>
        <family val="0"/>
      </rPr>
      <t>/</t>
    </r>
  </si>
  <si>
    <r>
      <t>2</t>
    </r>
    <r>
      <rPr>
        <sz val="10"/>
        <rFont val="SWISS"/>
        <family val="0"/>
      </rPr>
      <t>/</t>
    </r>
  </si>
  <si>
    <r>
      <t>1</t>
    </r>
    <r>
      <rPr>
        <sz val="8"/>
        <rFont val="Arial"/>
        <family val="0"/>
      </rPr>
      <t xml:space="preserve">/  Includes funding for HIV related activities: </t>
    </r>
  </si>
  <si>
    <r>
      <t>2</t>
    </r>
    <r>
      <rPr>
        <sz val="8"/>
        <rFont val="Arial"/>
        <family val="0"/>
      </rPr>
      <t>/ Includes $13,100,000 transferred in for Chemical Genomics--Roadmap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</si>
</sst>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dd\-mmm\-yy"/>
    <numFmt numFmtId="166" formatCode="mm/dd/yy"/>
    <numFmt numFmtId="167" formatCode="m/d/yy"/>
    <numFmt numFmtId="168" formatCode="\(#,##0\)"/>
    <numFmt numFmtId="169" formatCode="mmm\-yyyy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WISS"/>
      <family val="0"/>
    </font>
    <font>
      <sz val="10"/>
      <color indexed="8"/>
      <name val="SWISS"/>
      <family val="0"/>
    </font>
    <font>
      <sz val="10"/>
      <color indexed="11"/>
      <name val="SWISS"/>
      <family val="0"/>
    </font>
    <font>
      <sz val="8"/>
      <color indexed="11"/>
      <name val="SWISS"/>
      <family val="0"/>
    </font>
    <font>
      <u val="single"/>
      <sz val="10"/>
      <name val="SWISS"/>
      <family val="0"/>
    </font>
    <font>
      <u val="single"/>
      <sz val="10"/>
      <color indexed="8"/>
      <name val="SWISS"/>
      <family val="0"/>
    </font>
    <font>
      <sz val="10"/>
      <color indexed="12"/>
      <name val="SWISS"/>
      <family val="0"/>
    </font>
    <font>
      <sz val="8"/>
      <name val="Arial"/>
      <family val="0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 vertical="center" wrapText="1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Alignment="1">
      <alignment/>
    </xf>
    <xf numFmtId="0" fontId="4" fillId="0" borderId="1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3" fontId="5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3" fontId="9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1" xfId="0" applyNumberFormat="1" applyFont="1" applyAlignment="1">
      <alignment/>
    </xf>
    <xf numFmtId="3" fontId="4" fillId="0" borderId="1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4" fillId="0" borderId="5" xfId="0" applyNumberFormat="1" applyFont="1" applyBorder="1" applyAlignment="1">
      <alignment horizontal="centerContinuous"/>
    </xf>
    <xf numFmtId="168" fontId="5" fillId="0" borderId="0" xfId="0" applyNumberFormat="1" applyFont="1" applyAlignment="1">
      <alignment/>
    </xf>
    <xf numFmtId="3" fontId="4" fillId="0" borderId="2" xfId="0" applyNumberFormat="1" applyFont="1" applyAlignment="1">
      <alignment horizontal="centerContinuous"/>
    </xf>
    <xf numFmtId="168" fontId="5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showGridLines="0" tabSelected="1" showOutlineSymbols="0" zoomScale="115" zoomScaleNormal="115" workbookViewId="0" topLeftCell="A1">
      <selection activeCell="A1" sqref="A1"/>
    </sheetView>
  </sheetViews>
  <sheetFormatPr defaultColWidth="8.88671875" defaultRowHeight="15"/>
  <cols>
    <col min="1" max="1" width="18.6640625" style="1" customWidth="1"/>
    <col min="2" max="2" width="2.6640625" style="1" customWidth="1"/>
    <col min="3" max="3" width="4.6640625" style="1" customWidth="1"/>
    <col min="4" max="4" width="1.33203125" style="1" customWidth="1"/>
    <col min="5" max="5" width="7.99609375" style="1" customWidth="1"/>
    <col min="6" max="6" width="2.6640625" style="1" customWidth="1"/>
    <col min="7" max="7" width="4.6640625" style="1" customWidth="1"/>
    <col min="8" max="8" width="1.33203125" style="1" customWidth="1"/>
    <col min="9" max="9" width="7.99609375" style="1" customWidth="1"/>
    <col min="10" max="10" width="2.6640625" style="1" customWidth="1"/>
    <col min="11" max="11" width="4.6640625" style="1" customWidth="1"/>
    <col min="12" max="12" width="1.33203125" style="1" customWidth="1"/>
    <col min="13" max="13" width="7.99609375" style="1" customWidth="1"/>
    <col min="14" max="14" width="2.6640625" style="1" customWidth="1"/>
    <col min="15" max="15" width="7.6640625" style="1" customWidth="1"/>
    <col min="16" max="16384" width="9.6640625" style="1" customWidth="1"/>
  </cols>
  <sheetData>
    <row r="1" spans="1:2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>
        <v>38607</v>
      </c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>
      <c r="A3" s="49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" customHeight="1">
      <c r="A6" s="4"/>
      <c r="B6" s="4"/>
      <c r="C6" s="4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" customHeight="1">
      <c r="A7" s="4"/>
      <c r="B7" s="4"/>
      <c r="C7" s="5"/>
      <c r="D7" s="5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>
      <c r="A8" s="4"/>
      <c r="B8" s="4"/>
      <c r="C8" s="5" t="s">
        <v>35</v>
      </c>
      <c r="D8" s="5"/>
      <c r="E8" s="5"/>
      <c r="F8" s="8"/>
      <c r="G8" s="5" t="s">
        <v>36</v>
      </c>
      <c r="H8" s="5"/>
      <c r="I8" s="5"/>
      <c r="J8" s="8"/>
      <c r="K8" s="9" t="s">
        <v>37</v>
      </c>
      <c r="L8" s="9"/>
      <c r="M8" s="9"/>
      <c r="N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4"/>
      <c r="B9" s="4"/>
      <c r="C9" s="44" t="s">
        <v>32</v>
      </c>
      <c r="D9" s="44"/>
      <c r="E9" s="44"/>
      <c r="F9" s="4"/>
      <c r="G9" s="44" t="s">
        <v>39</v>
      </c>
      <c r="H9" s="44"/>
      <c r="I9" s="44"/>
      <c r="J9" s="4"/>
      <c r="K9" s="44" t="s">
        <v>33</v>
      </c>
      <c r="L9" s="44"/>
      <c r="M9" s="4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7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4" t="s">
        <v>3</v>
      </c>
      <c r="B11" s="4"/>
      <c r="C11" s="10" t="s">
        <v>24</v>
      </c>
      <c r="D11" s="8"/>
      <c r="E11" s="10" t="s">
        <v>27</v>
      </c>
      <c r="F11" s="8"/>
      <c r="G11" s="10" t="s">
        <v>24</v>
      </c>
      <c r="H11" s="8"/>
      <c r="I11" s="10" t="s">
        <v>27</v>
      </c>
      <c r="J11" s="8"/>
      <c r="K11" s="10" t="s">
        <v>24</v>
      </c>
      <c r="L11" s="8"/>
      <c r="M11" s="10" t="s">
        <v>27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9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>
      <c r="A14" s="4" t="s">
        <v>5</v>
      </c>
      <c r="B14" s="11"/>
      <c r="C14" s="12">
        <v>106</v>
      </c>
      <c r="D14" s="11"/>
      <c r="E14" s="12">
        <v>69451</v>
      </c>
      <c r="F14" s="11"/>
      <c r="G14" s="12">
        <v>136</v>
      </c>
      <c r="H14" s="11"/>
      <c r="I14" s="12">
        <v>73143</v>
      </c>
      <c r="J14" s="11"/>
      <c r="K14" s="12">
        <v>137</v>
      </c>
      <c r="L14" s="12"/>
      <c r="M14" s="12">
        <v>62264</v>
      </c>
      <c r="N14" s="4"/>
      <c r="O14" s="4"/>
      <c r="P14" s="4"/>
      <c r="Q14" s="13"/>
      <c r="R14" s="13"/>
      <c r="S14" s="4"/>
      <c r="T14" s="13"/>
      <c r="U14" s="13"/>
      <c r="V14" s="4"/>
      <c r="W14" s="13"/>
      <c r="X14" s="13"/>
      <c r="Y14" s="4"/>
      <c r="Z14" s="13"/>
      <c r="AA14" s="13"/>
    </row>
    <row r="15" spans="1:27" ht="12.75">
      <c r="A15" s="4" t="s">
        <v>6</v>
      </c>
      <c r="B15" s="11"/>
      <c r="C15" s="45">
        <v>17</v>
      </c>
      <c r="D15" s="11"/>
      <c r="E15" s="12">
        <v>2913</v>
      </c>
      <c r="F15" s="11"/>
      <c r="G15" s="45">
        <v>18</v>
      </c>
      <c r="H15" s="11"/>
      <c r="I15" s="12">
        <v>3200</v>
      </c>
      <c r="J15" s="11"/>
      <c r="K15" s="45">
        <v>18</v>
      </c>
      <c r="L15" s="12"/>
      <c r="M15" s="12">
        <v>3200</v>
      </c>
      <c r="N15" s="4"/>
      <c r="O15" s="4"/>
      <c r="P15" s="4"/>
      <c r="Q15" s="13"/>
      <c r="R15" s="13"/>
      <c r="S15" s="4"/>
      <c r="T15" s="13"/>
      <c r="U15" s="13"/>
      <c r="V15" s="4"/>
      <c r="W15" s="13"/>
      <c r="X15" s="13"/>
      <c r="Y15" s="4"/>
      <c r="Z15" s="4"/>
      <c r="AA15" s="4"/>
    </row>
    <row r="16" spans="1:27" ht="12.75">
      <c r="A16" s="4" t="s">
        <v>7</v>
      </c>
      <c r="B16" s="11"/>
      <c r="C16" s="12">
        <v>69</v>
      </c>
      <c r="D16" s="11"/>
      <c r="E16" s="12">
        <v>30067</v>
      </c>
      <c r="F16" s="11"/>
      <c r="G16" s="12">
        <v>65</v>
      </c>
      <c r="H16" s="11"/>
      <c r="I16" s="12">
        <v>28985</v>
      </c>
      <c r="J16" s="11"/>
      <c r="K16" s="12">
        <v>94</v>
      </c>
      <c r="L16" s="12"/>
      <c r="M16" s="12">
        <v>42093</v>
      </c>
      <c r="N16" s="4"/>
      <c r="O16" s="4"/>
      <c r="P16" s="4"/>
      <c r="Q16" s="14"/>
      <c r="R16" s="13"/>
      <c r="S16" s="4"/>
      <c r="T16" s="14"/>
      <c r="U16" s="13"/>
      <c r="V16" s="4"/>
      <c r="W16" s="13"/>
      <c r="X16" s="13"/>
      <c r="Y16" s="4"/>
      <c r="Z16" s="13"/>
      <c r="AA16" s="13"/>
    </row>
    <row r="17" spans="1:27" ht="3.75" customHeight="1">
      <c r="A17" s="4"/>
      <c r="B17" s="11"/>
      <c r="C17" s="32"/>
      <c r="D17" s="11"/>
      <c r="E17" s="32"/>
      <c r="F17" s="11"/>
      <c r="G17" s="32"/>
      <c r="H17" s="11"/>
      <c r="I17" s="32"/>
      <c r="J17" s="11"/>
      <c r="K17" s="46"/>
      <c r="L17" s="4"/>
      <c r="M17" s="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>
      <c r="A18" s="4" t="s">
        <v>8</v>
      </c>
      <c r="B18" s="11"/>
      <c r="C18" s="11">
        <f>C14+C16</f>
        <v>175</v>
      </c>
      <c r="D18" s="11"/>
      <c r="E18" s="11">
        <f>SUM(E14:E16)</f>
        <v>102431</v>
      </c>
      <c r="F18" s="11"/>
      <c r="G18" s="11">
        <f>G14+G16</f>
        <v>201</v>
      </c>
      <c r="H18" s="11"/>
      <c r="I18" s="11">
        <f>SUM(I14:I16)</f>
        <v>105328</v>
      </c>
      <c r="J18" s="11"/>
      <c r="K18" s="11">
        <f>SUM(K14+K16)</f>
        <v>231</v>
      </c>
      <c r="L18" s="11"/>
      <c r="M18" s="11">
        <f>SUM(M14:M16)</f>
        <v>107557</v>
      </c>
      <c r="N18" s="15"/>
      <c r="O18" s="4"/>
      <c r="P18" s="4"/>
      <c r="Q18" s="7"/>
      <c r="R18" s="4"/>
      <c r="S18" s="4"/>
      <c r="T18" s="7"/>
      <c r="U18" s="4"/>
      <c r="V18" s="4"/>
      <c r="W18" s="13"/>
      <c r="X18" s="13"/>
      <c r="Y18" s="4"/>
      <c r="Z18" s="13"/>
      <c r="AA18" s="13"/>
    </row>
    <row r="19" spans="1:27" ht="12.75">
      <c r="A19" s="4" t="s">
        <v>9</v>
      </c>
      <c r="B19" s="11"/>
      <c r="C19" s="12">
        <v>39</v>
      </c>
      <c r="D19" s="11"/>
      <c r="E19" s="12">
        <v>10228</v>
      </c>
      <c r="F19" s="11"/>
      <c r="G19" s="12">
        <v>39</v>
      </c>
      <c r="H19" s="11"/>
      <c r="I19" s="12">
        <v>10304</v>
      </c>
      <c r="J19" s="11"/>
      <c r="K19" s="12">
        <v>40</v>
      </c>
      <c r="L19" s="12"/>
      <c r="M19" s="12">
        <v>10204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>
      <c r="A20" s="4"/>
      <c r="B20" s="11"/>
      <c r="C20" s="32"/>
      <c r="D20" s="11"/>
      <c r="E20" s="32"/>
      <c r="F20" s="11"/>
      <c r="G20" s="32"/>
      <c r="H20" s="11"/>
      <c r="I20" s="32"/>
      <c r="J20" s="11"/>
      <c r="K20" s="32"/>
      <c r="L20" s="11"/>
      <c r="M20" s="32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>
      <c r="A21" s="4" t="s">
        <v>8</v>
      </c>
      <c r="B21" s="11"/>
      <c r="C21" s="11">
        <f>C18+C19</f>
        <v>214</v>
      </c>
      <c r="D21" s="11"/>
      <c r="E21" s="11">
        <f>E18+E19</f>
        <v>112659</v>
      </c>
      <c r="F21" s="11"/>
      <c r="G21" s="11">
        <f>G18+G19</f>
        <v>240</v>
      </c>
      <c r="H21" s="11"/>
      <c r="I21" s="11">
        <f>I18+I19</f>
        <v>115632</v>
      </c>
      <c r="J21" s="11"/>
      <c r="K21" s="11">
        <f>K18+K19</f>
        <v>271</v>
      </c>
      <c r="L21" s="11"/>
      <c r="M21" s="11">
        <f>M18+M19</f>
        <v>117761</v>
      </c>
      <c r="N21" s="1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9.75" customHeight="1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"/>
      <c r="O22" s="4"/>
      <c r="P22" s="4"/>
      <c r="Q22" s="7"/>
      <c r="R22" s="4"/>
      <c r="S22" s="4"/>
      <c r="T22" s="7"/>
      <c r="U22" s="4"/>
      <c r="V22" s="4"/>
      <c r="W22" s="7"/>
      <c r="X22" s="4"/>
      <c r="Y22" s="4"/>
      <c r="Z22" s="4"/>
      <c r="AA22" s="4"/>
    </row>
    <row r="23" spans="1:27" ht="12.75">
      <c r="A23" s="4" t="s">
        <v>10</v>
      </c>
      <c r="B23" s="11"/>
      <c r="C23" s="11">
        <v>42</v>
      </c>
      <c r="D23" s="11"/>
      <c r="E23" s="12">
        <v>218842</v>
      </c>
      <c r="F23" s="11"/>
      <c r="G23" s="11">
        <v>41</v>
      </c>
      <c r="H23" s="11"/>
      <c r="I23" s="12">
        <v>219375</v>
      </c>
      <c r="J23" s="11"/>
      <c r="K23" s="11">
        <v>32</v>
      </c>
      <c r="L23" s="11"/>
      <c r="M23" s="12">
        <v>219365</v>
      </c>
      <c r="N23" s="4"/>
      <c r="O23" s="4"/>
      <c r="R23" s="4"/>
      <c r="S23" s="4"/>
      <c r="T23" s="7"/>
      <c r="U23" s="4"/>
      <c r="V23" s="4"/>
      <c r="W23" s="7"/>
      <c r="X23" s="4"/>
      <c r="Y23" s="4"/>
      <c r="Z23" s="4"/>
      <c r="AA23" s="4"/>
    </row>
    <row r="24" spans="1:27" ht="9.75" customHeight="1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"/>
      <c r="O24" s="4"/>
      <c r="P24" s="4"/>
      <c r="Q24" s="7"/>
      <c r="R24" s="4"/>
      <c r="S24" s="4"/>
      <c r="T24" s="7"/>
      <c r="U24" s="4"/>
      <c r="V24" s="4"/>
      <c r="W24" s="7"/>
      <c r="X24" s="4"/>
      <c r="Y24" s="4"/>
      <c r="Z24" s="4"/>
      <c r="AA24" s="4"/>
    </row>
    <row r="25" spans="1:27" ht="12.75">
      <c r="A25" s="4" t="s">
        <v>11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"/>
      <c r="O25" s="4"/>
      <c r="P25" s="4"/>
      <c r="Q25" s="7"/>
      <c r="R25" s="4"/>
      <c r="S25" s="4"/>
      <c r="T25" s="7"/>
      <c r="U25" s="4"/>
      <c r="V25" s="4"/>
      <c r="W25" s="7"/>
      <c r="X25" s="4"/>
      <c r="Y25" s="4"/>
      <c r="Z25" s="4"/>
      <c r="AA25" s="4"/>
    </row>
    <row r="26" spans="1:27" ht="12.75">
      <c r="A26" s="4" t="s">
        <v>12</v>
      </c>
      <c r="B26" s="11"/>
      <c r="C26" s="12">
        <v>32</v>
      </c>
      <c r="D26" s="11"/>
      <c r="E26" s="12">
        <v>6045</v>
      </c>
      <c r="F26" s="11"/>
      <c r="G26" s="12">
        <v>35</v>
      </c>
      <c r="H26" s="11"/>
      <c r="I26" s="12">
        <v>6362</v>
      </c>
      <c r="J26" s="11"/>
      <c r="K26" s="12">
        <v>33</v>
      </c>
      <c r="L26" s="12"/>
      <c r="M26" s="12">
        <v>6362</v>
      </c>
      <c r="N26" s="4"/>
      <c r="O26" s="4"/>
      <c r="P26" s="4"/>
      <c r="Q26" s="7"/>
      <c r="R26" s="13"/>
      <c r="S26" s="4"/>
      <c r="T26" s="14"/>
      <c r="U26" s="13"/>
      <c r="V26" s="4"/>
      <c r="W26" s="13"/>
      <c r="X26" s="13"/>
      <c r="Y26" s="4"/>
      <c r="Z26" s="13"/>
      <c r="AA26" s="13"/>
    </row>
    <row r="27" spans="1:27" ht="12.75">
      <c r="A27" s="4" t="s">
        <v>13</v>
      </c>
      <c r="B27" s="11"/>
      <c r="C27" s="12">
        <v>25</v>
      </c>
      <c r="D27" s="11"/>
      <c r="E27" s="12">
        <v>5355</v>
      </c>
      <c r="F27" s="11"/>
      <c r="G27" s="12">
        <v>21</v>
      </c>
      <c r="H27" s="11"/>
      <c r="I27" s="12">
        <v>5666</v>
      </c>
      <c r="J27" s="11"/>
      <c r="K27" s="12">
        <v>23</v>
      </c>
      <c r="L27" s="12"/>
      <c r="M27" s="12">
        <v>5426</v>
      </c>
      <c r="N27" s="4"/>
      <c r="O27" s="4"/>
      <c r="P27" s="4"/>
      <c r="Q27" s="14"/>
      <c r="R27" s="13"/>
      <c r="S27" s="4"/>
      <c r="T27" s="14"/>
      <c r="U27" s="13"/>
      <c r="V27" s="4"/>
      <c r="W27" s="13"/>
      <c r="X27" s="13"/>
      <c r="Y27" s="4"/>
      <c r="Z27" s="13"/>
      <c r="AA27" s="13"/>
    </row>
    <row r="28" spans="1:27" ht="9" customHeight="1">
      <c r="A28" s="4"/>
      <c r="B28" s="11"/>
      <c r="C28" s="32"/>
      <c r="D28" s="11"/>
      <c r="E28" s="32"/>
      <c r="F28" s="11"/>
      <c r="G28" s="32"/>
      <c r="H28" s="11"/>
      <c r="I28" s="32"/>
      <c r="J28" s="11"/>
      <c r="K28" s="32"/>
      <c r="L28" s="11"/>
      <c r="M28" s="3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>
      <c r="A29" s="4" t="s">
        <v>14</v>
      </c>
      <c r="B29" s="11"/>
      <c r="C29" s="11">
        <f>SUM(C26:C27)</f>
        <v>57</v>
      </c>
      <c r="D29" s="11"/>
      <c r="E29" s="11">
        <f>SUM(E26:E27)</f>
        <v>11400</v>
      </c>
      <c r="F29" s="11"/>
      <c r="G29" s="11">
        <f>SUM(G26:G27)</f>
        <v>56</v>
      </c>
      <c r="H29" s="11"/>
      <c r="I29" s="11">
        <f>SUM(I26:I27)</f>
        <v>12028</v>
      </c>
      <c r="J29" s="11"/>
      <c r="K29" s="11">
        <f>SUM(K26:K27)</f>
        <v>56</v>
      </c>
      <c r="L29" s="11"/>
      <c r="M29" s="11">
        <f>SUM(M26:M27)</f>
        <v>11788</v>
      </c>
      <c r="N29" s="15"/>
      <c r="O29" s="4"/>
      <c r="P29" s="4"/>
      <c r="Q29" s="7"/>
      <c r="R29" s="4"/>
      <c r="S29" s="4"/>
      <c r="T29" s="7"/>
      <c r="U29" s="4"/>
      <c r="V29" s="4"/>
      <c r="W29" s="13"/>
      <c r="X29" s="13"/>
      <c r="Y29" s="4"/>
      <c r="Z29" s="13"/>
      <c r="AA29" s="13"/>
    </row>
    <row r="30" spans="1:27" ht="9.75" customHeight="1">
      <c r="A30" s="4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>
      <c r="A31" s="4" t="s">
        <v>15</v>
      </c>
      <c r="B31" s="15"/>
      <c r="C31" s="11">
        <f>C21+C23+C29</f>
        <v>313</v>
      </c>
      <c r="D31" s="11"/>
      <c r="E31" s="11">
        <f>E21+E23+E29</f>
        <v>342901</v>
      </c>
      <c r="F31" s="11"/>
      <c r="G31" s="11">
        <f>G21+G23+G29</f>
        <v>337</v>
      </c>
      <c r="H31" s="11"/>
      <c r="I31" s="11">
        <f>I21+I23+I29</f>
        <v>347035</v>
      </c>
      <c r="J31" s="11"/>
      <c r="K31" s="11">
        <f>K21+K23+K29</f>
        <v>359</v>
      </c>
      <c r="L31" s="11"/>
      <c r="M31" s="11">
        <f>M21+M23+M29</f>
        <v>348914</v>
      </c>
      <c r="N31" s="15"/>
      <c r="O31" s="4"/>
      <c r="P31" s="4"/>
      <c r="Q31" s="7"/>
      <c r="R31" s="4"/>
      <c r="S31" s="4"/>
      <c r="T31" s="7"/>
      <c r="U31" s="4"/>
      <c r="V31" s="4"/>
      <c r="W31" s="4"/>
      <c r="X31" s="4"/>
      <c r="Y31" s="4"/>
      <c r="Z31" s="4"/>
      <c r="AA31" s="4"/>
    </row>
    <row r="32" spans="1:27" ht="12.75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>
      <c r="A33" s="4" t="s">
        <v>16</v>
      </c>
      <c r="B33" s="11"/>
      <c r="C33" s="43" t="s">
        <v>25</v>
      </c>
      <c r="D33" s="11"/>
      <c r="E33" s="11"/>
      <c r="F33" s="11"/>
      <c r="G33" s="43" t="s">
        <v>25</v>
      </c>
      <c r="H33" s="34"/>
      <c r="I33" s="34"/>
      <c r="J33" s="11"/>
      <c r="K33" s="43" t="s">
        <v>25</v>
      </c>
      <c r="L33" s="34"/>
      <c r="M33" s="34"/>
      <c r="N33" s="4"/>
      <c r="O33" s="4"/>
      <c r="P33" s="4"/>
      <c r="Q33" s="7"/>
      <c r="R33" s="4"/>
      <c r="S33" s="4"/>
      <c r="T33" s="7"/>
      <c r="U33" s="4"/>
      <c r="V33" s="4"/>
      <c r="W33" s="4"/>
      <c r="X33" s="4"/>
      <c r="Y33" s="4"/>
      <c r="Z33" s="4"/>
      <c r="AA33" s="4"/>
    </row>
    <row r="34" spans="1:27" ht="12.75">
      <c r="A34" s="4" t="s">
        <v>17</v>
      </c>
      <c r="B34" s="11"/>
      <c r="C34" s="12">
        <v>13</v>
      </c>
      <c r="D34" s="11"/>
      <c r="E34" s="12">
        <v>549</v>
      </c>
      <c r="F34" s="11"/>
      <c r="G34" s="12">
        <v>12</v>
      </c>
      <c r="H34" s="11"/>
      <c r="I34" s="12">
        <v>561</v>
      </c>
      <c r="J34" s="11"/>
      <c r="K34" s="12">
        <v>11</v>
      </c>
      <c r="L34" s="12"/>
      <c r="M34" s="12">
        <v>561</v>
      </c>
      <c r="N34" s="4"/>
      <c r="O34" s="4"/>
      <c r="P34" s="4"/>
      <c r="Q34" s="14"/>
      <c r="R34" s="13"/>
      <c r="S34" s="4"/>
      <c r="T34" s="14"/>
      <c r="U34" s="13"/>
      <c r="V34" s="4"/>
      <c r="W34" s="13"/>
      <c r="X34" s="13"/>
      <c r="Y34" s="4"/>
      <c r="Z34" s="13"/>
      <c r="AA34" s="13"/>
    </row>
    <row r="35" spans="1:27" ht="12.75">
      <c r="A35" s="4" t="s">
        <v>18</v>
      </c>
      <c r="B35" s="11"/>
      <c r="C35" s="12">
        <v>154</v>
      </c>
      <c r="D35" s="11"/>
      <c r="E35" s="12">
        <v>7360</v>
      </c>
      <c r="F35" s="11"/>
      <c r="G35" s="12">
        <v>139</v>
      </c>
      <c r="H35" s="11"/>
      <c r="I35" s="12">
        <v>7000</v>
      </c>
      <c r="J35" s="11"/>
      <c r="K35" s="12">
        <v>137</v>
      </c>
      <c r="L35" s="12"/>
      <c r="M35" s="12">
        <v>7000</v>
      </c>
      <c r="N35" s="4"/>
      <c r="O35" s="4"/>
      <c r="P35" s="4"/>
      <c r="Q35" s="14"/>
      <c r="R35" s="13"/>
      <c r="S35" s="4"/>
      <c r="T35" s="14"/>
      <c r="U35" s="13"/>
      <c r="V35" s="4"/>
      <c r="W35" s="13"/>
      <c r="X35" s="13"/>
      <c r="Y35" s="4"/>
      <c r="Z35" s="13"/>
      <c r="AA35" s="13"/>
    </row>
    <row r="36" spans="1:27" ht="9" customHeight="1">
      <c r="A36" s="4"/>
      <c r="B36" s="11"/>
      <c r="C36" s="32"/>
      <c r="D36" s="11"/>
      <c r="E36" s="32"/>
      <c r="F36" s="11"/>
      <c r="G36" s="32"/>
      <c r="H36" s="11"/>
      <c r="I36" s="32"/>
      <c r="J36" s="11"/>
      <c r="K36" s="32"/>
      <c r="L36" s="11"/>
      <c r="M36" s="3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4" t="s">
        <v>19</v>
      </c>
      <c r="B37" s="11"/>
      <c r="C37" s="11">
        <f>SUM(C34:C35)</f>
        <v>167</v>
      </c>
      <c r="D37" s="11"/>
      <c r="E37" s="11">
        <f>SUM(E34:E35)</f>
        <v>7909</v>
      </c>
      <c r="F37" s="11"/>
      <c r="G37" s="11">
        <f>SUM(G34:G35)</f>
        <v>151</v>
      </c>
      <c r="H37" s="11"/>
      <c r="I37" s="11">
        <f>SUM(I34:I35)</f>
        <v>7561</v>
      </c>
      <c r="J37" s="11"/>
      <c r="K37" s="11">
        <f>SUM(K34:K35)</f>
        <v>148</v>
      </c>
      <c r="L37" s="11"/>
      <c r="M37" s="11">
        <f>SUM(M34:M35)</f>
        <v>7561</v>
      </c>
      <c r="N37" s="15"/>
      <c r="O37" s="4"/>
      <c r="P37" s="4"/>
      <c r="Q37" s="7"/>
      <c r="R37" s="4"/>
      <c r="S37" s="4"/>
      <c r="T37" s="7"/>
      <c r="U37" s="4"/>
      <c r="V37" s="4"/>
      <c r="W37" s="13"/>
      <c r="X37" s="13"/>
      <c r="Y37" s="4"/>
      <c r="Z37" s="13"/>
      <c r="AA37" s="13"/>
    </row>
    <row r="38" spans="1:27" ht="3.75" customHeight="1">
      <c r="A38" s="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" customHeight="1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4" t="s">
        <v>20</v>
      </c>
      <c r="B40" s="11"/>
      <c r="C40" s="12">
        <v>25</v>
      </c>
      <c r="D40" s="11"/>
      <c r="E40" s="12">
        <v>17399</v>
      </c>
      <c r="F40" s="11"/>
      <c r="G40" s="12">
        <v>19</v>
      </c>
      <c r="H40" s="11"/>
      <c r="I40" s="12">
        <v>16588</v>
      </c>
      <c r="J40" s="11"/>
      <c r="K40" s="12">
        <v>19</v>
      </c>
      <c r="L40" s="12"/>
      <c r="M40" s="12">
        <v>15532</v>
      </c>
      <c r="N40" s="4"/>
      <c r="O40" s="4"/>
      <c r="P40" s="4"/>
      <c r="Q40" s="14"/>
      <c r="R40" s="13"/>
      <c r="S40" s="4"/>
      <c r="T40" s="14"/>
      <c r="U40" s="13"/>
      <c r="V40" s="4"/>
      <c r="W40" s="13"/>
      <c r="X40" s="13"/>
      <c r="Y40" s="4"/>
      <c r="Z40" s="13"/>
      <c r="AA40" s="13"/>
    </row>
    <row r="41" spans="1:27" ht="9" customHeight="1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4"/>
      <c r="B42" s="11"/>
      <c r="C42" s="43" t="s">
        <v>26</v>
      </c>
      <c r="D42" s="11"/>
      <c r="E42" s="11"/>
      <c r="F42" s="11"/>
      <c r="G42" s="43" t="s">
        <v>26</v>
      </c>
      <c r="H42" s="34"/>
      <c r="I42" s="34"/>
      <c r="J42" s="11"/>
      <c r="K42" s="43" t="s">
        <v>26</v>
      </c>
      <c r="L42" s="34"/>
      <c r="M42" s="3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 t="s">
        <v>21</v>
      </c>
      <c r="B43" s="11"/>
      <c r="C43" s="12">
        <v>62</v>
      </c>
      <c r="D43" s="11"/>
      <c r="E43" s="12">
        <v>14811</v>
      </c>
      <c r="F43" s="11"/>
      <c r="G43" s="12">
        <v>64</v>
      </c>
      <c r="H43" s="11"/>
      <c r="I43" s="12">
        <f>17463+163</f>
        <v>17626</v>
      </c>
      <c r="J43" s="11"/>
      <c r="K43" s="12">
        <v>64</v>
      </c>
      <c r="L43" s="12"/>
      <c r="M43" s="12">
        <v>17955</v>
      </c>
      <c r="N43" s="4"/>
      <c r="O43" s="4"/>
      <c r="P43" s="4"/>
      <c r="Q43" s="14"/>
      <c r="R43" s="13"/>
      <c r="S43" s="4"/>
      <c r="T43" s="14"/>
      <c r="U43" s="13"/>
      <c r="V43" s="4"/>
      <c r="W43" s="14"/>
      <c r="X43" s="13"/>
      <c r="Y43" s="4"/>
      <c r="Z43" s="4"/>
      <c r="AA43" s="13"/>
    </row>
    <row r="44" spans="1:27" ht="9" customHeight="1">
      <c r="A44" s="4"/>
      <c r="B44" s="11"/>
      <c r="C44" s="11"/>
      <c r="D44" s="11"/>
      <c r="E44" s="32"/>
      <c r="F44" s="11"/>
      <c r="G44" s="11"/>
      <c r="H44" s="11"/>
      <c r="I44" s="32"/>
      <c r="J44" s="11"/>
      <c r="K44" s="32"/>
      <c r="L44" s="11"/>
      <c r="M44" s="3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 t="s">
        <v>22</v>
      </c>
      <c r="B45" s="11"/>
      <c r="C45" s="11"/>
      <c r="D45" s="11"/>
      <c r="E45" s="11">
        <f>E31+E37+E40+E43</f>
        <v>383020</v>
      </c>
      <c r="F45" s="11"/>
      <c r="G45" s="11"/>
      <c r="H45" s="11"/>
      <c r="I45" s="11">
        <f>I31+I37+I40+I43</f>
        <v>388810</v>
      </c>
      <c r="J45" s="11"/>
      <c r="K45" s="11"/>
      <c r="L45" s="11"/>
      <c r="M45" s="11">
        <f>M31+M37+M40+M43</f>
        <v>389962</v>
      </c>
      <c r="N45" s="11"/>
      <c r="O45" s="4"/>
      <c r="P45" s="4"/>
      <c r="Q45" s="7"/>
      <c r="R45" s="4"/>
      <c r="S45" s="4"/>
      <c r="T45" s="7"/>
      <c r="U45" s="4"/>
      <c r="V45" s="4"/>
      <c r="W45" s="7"/>
      <c r="X45" s="4"/>
      <c r="Y45" s="4"/>
      <c r="Z45" s="4"/>
      <c r="AA45" s="4"/>
    </row>
    <row r="46" spans="1:27" ht="12.75">
      <c r="A46" s="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11"/>
      <c r="C47" s="43" t="s">
        <v>26</v>
      </c>
      <c r="D47" s="11"/>
      <c r="E47" s="11"/>
      <c r="F47" s="11"/>
      <c r="G47" s="43" t="s">
        <v>26</v>
      </c>
      <c r="H47" s="34"/>
      <c r="I47" s="34"/>
      <c r="J47" s="11"/>
      <c r="K47" s="43" t="s">
        <v>26</v>
      </c>
      <c r="L47" s="34"/>
      <c r="M47" s="3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 t="s">
        <v>23</v>
      </c>
      <c r="B48" s="11"/>
      <c r="C48" s="12">
        <v>219</v>
      </c>
      <c r="D48" s="11"/>
      <c r="E48" s="11">
        <v>107526</v>
      </c>
      <c r="F48" s="8" t="s">
        <v>41</v>
      </c>
      <c r="G48" s="12">
        <v>221</v>
      </c>
      <c r="H48" s="11"/>
      <c r="I48" s="12">
        <v>99798</v>
      </c>
      <c r="J48" s="8"/>
      <c r="K48" s="12">
        <v>225</v>
      </c>
      <c r="L48" s="12"/>
      <c r="M48" s="12">
        <v>100997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3.5" thickBot="1">
      <c r="A50" s="4" t="s">
        <v>40</v>
      </c>
      <c r="B50" s="15"/>
      <c r="C50" s="42">
        <f>C43+C48</f>
        <v>281</v>
      </c>
      <c r="D50" s="11"/>
      <c r="E50" s="12">
        <f>E45+E48</f>
        <v>490546</v>
      </c>
      <c r="F50" s="11"/>
      <c r="G50" s="42">
        <f>G43+G48</f>
        <v>285</v>
      </c>
      <c r="H50" s="11"/>
      <c r="I50" s="42">
        <f>I45+I48</f>
        <v>488608</v>
      </c>
      <c r="J50" s="11"/>
      <c r="K50" s="42">
        <f>K43+K48</f>
        <v>289</v>
      </c>
      <c r="L50" s="12"/>
      <c r="M50" s="12">
        <f>M45+M48</f>
        <v>490959</v>
      </c>
      <c r="N50" s="1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3.5" thickTop="1">
      <c r="A51" s="4"/>
      <c r="B51" s="16"/>
      <c r="C51" s="16"/>
      <c r="D51" s="16"/>
      <c r="E51" s="17"/>
      <c r="F51" s="16"/>
      <c r="G51" s="16"/>
      <c r="H51" s="16"/>
      <c r="I51" s="16"/>
      <c r="J51" s="16"/>
      <c r="K51" s="41"/>
      <c r="L51" s="4"/>
      <c r="M51" s="1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54" t="s">
        <v>42</v>
      </c>
      <c r="B52" s="4"/>
      <c r="C52" s="4"/>
      <c r="D52" s="4"/>
      <c r="E52" s="4"/>
      <c r="F52" s="4"/>
      <c r="G52" s="4"/>
      <c r="H52" s="4"/>
      <c r="I52" s="4"/>
      <c r="J52" s="4"/>
      <c r="K52" s="52"/>
      <c r="L52" s="52"/>
      <c r="M52" s="5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1.25" customHeight="1">
      <c r="A53" s="19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52"/>
      <c r="L53" s="52"/>
      <c r="M53" s="5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54" t="s">
        <v>43</v>
      </c>
      <c r="B54" s="4"/>
      <c r="C54" s="4"/>
      <c r="D54" s="4"/>
      <c r="E54" s="4"/>
      <c r="F54" s="4"/>
      <c r="G54" s="4"/>
      <c r="H54" s="4"/>
      <c r="I54" s="4"/>
      <c r="J54" s="4"/>
      <c r="K54" s="53"/>
      <c r="L54" s="53"/>
      <c r="M54" s="5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54"/>
      <c r="B55" s="4"/>
      <c r="C55" s="4"/>
      <c r="D55" s="4"/>
      <c r="E55" s="4"/>
      <c r="F55" s="4"/>
      <c r="G55" s="4"/>
      <c r="H55" s="4"/>
      <c r="I55" s="4"/>
      <c r="J55" s="4"/>
      <c r="K55" s="53"/>
      <c r="L55" s="53"/>
      <c r="M55" s="5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" customHeigh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48"/>
      <c r="L56" s="48"/>
      <c r="M56" s="4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48"/>
      <c r="L57" s="48"/>
      <c r="M57" s="4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20"/>
      <c r="B58" s="5"/>
      <c r="C58" s="5"/>
      <c r="D58" s="5"/>
      <c r="E58" s="5"/>
      <c r="F58" s="5"/>
      <c r="G58" s="5"/>
      <c r="H58" s="5"/>
      <c r="I58" s="5"/>
      <c r="J58" s="5"/>
      <c r="K58" s="21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1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</sheetData>
  <printOptions horizontalCentered="1"/>
  <pageMargins left="0.5" right="0.5" top="1" bottom="0.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OutlineSymbols="0" zoomScale="87" zoomScaleNormal="87" workbookViewId="0" topLeftCell="A1">
      <selection activeCell="G48" sqref="G48"/>
    </sheetView>
  </sheetViews>
  <sheetFormatPr defaultColWidth="8.88671875" defaultRowHeight="15"/>
  <cols>
    <col min="1" max="1" width="18.6640625" style="23" customWidth="1"/>
    <col min="2" max="2" width="2.6640625" style="23" customWidth="1"/>
    <col min="3" max="3" width="4.6640625" style="23" customWidth="1"/>
    <col min="4" max="4" width="1.66796875" style="23" customWidth="1"/>
    <col min="5" max="5" width="7.6640625" style="23" customWidth="1"/>
    <col min="6" max="6" width="2.6640625" style="23" customWidth="1"/>
    <col min="7" max="7" width="4.6640625" style="23" customWidth="1"/>
    <col min="8" max="8" width="1.66796875" style="23" customWidth="1"/>
    <col min="9" max="9" width="8.6640625" style="23" customWidth="1"/>
    <col min="10" max="10" width="2.6640625" style="23" customWidth="1"/>
    <col min="11" max="11" width="4.6640625" style="23" customWidth="1"/>
    <col min="12" max="12" width="1.66796875" style="23" customWidth="1"/>
    <col min="13" max="13" width="8.88671875" style="23" customWidth="1"/>
    <col min="14" max="14" width="2.6640625" style="23" customWidth="1"/>
    <col min="15" max="15" width="5.6640625" style="23" customWidth="1"/>
    <col min="16" max="16" width="1.66796875" style="23" customWidth="1"/>
    <col min="17" max="17" width="7.6640625" style="23" customWidth="1"/>
    <col min="18" max="16384" width="9.6640625" style="23" customWidth="1"/>
  </cols>
  <sheetData>
    <row r="1" spans="1:29" ht="12.75">
      <c r="A1" s="24"/>
      <c r="B1" s="24"/>
      <c r="C1" s="24"/>
      <c r="D1" s="24"/>
      <c r="E1" s="24"/>
      <c r="F1" s="24"/>
      <c r="G1" s="24"/>
      <c r="H1" s="24"/>
      <c r="J1" s="24"/>
      <c r="K1" s="24"/>
      <c r="L1" s="24"/>
      <c r="M1" s="40">
        <f ca="1">NOW()</f>
        <v>38603.681821412036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2.75">
      <c r="A2" s="25" t="str">
        <f>TOTAL!A2</f>
        <v>NATIONAL HUMAN GENOME RESEARCH INSTITUTE</v>
      </c>
      <c r="B2" s="26"/>
      <c r="C2" s="26"/>
      <c r="D2" s="26"/>
      <c r="E2" s="26"/>
      <c r="F2" s="26"/>
      <c r="G2" s="27"/>
      <c r="H2" s="26"/>
      <c r="I2" s="26"/>
      <c r="J2" s="24"/>
      <c r="K2" s="24"/>
      <c r="L2" s="24"/>
      <c r="M2" s="2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2.75">
      <c r="A3" s="25" t="str">
        <f>TOTAL!A3</f>
        <v>Current Mechanism Table</v>
      </c>
      <c r="B3" s="26"/>
      <c r="C3" s="26"/>
      <c r="D3" s="26"/>
      <c r="E3" s="26"/>
      <c r="F3" s="26"/>
      <c r="G3" s="27"/>
      <c r="H3" s="26"/>
      <c r="I3" s="26"/>
      <c r="J3" s="24"/>
      <c r="K3" s="24"/>
      <c r="L3" s="24"/>
      <c r="M3" s="2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2.75">
      <c r="A4" s="25" t="s">
        <v>31</v>
      </c>
      <c r="B4" s="26"/>
      <c r="C4" s="26"/>
      <c r="D4" s="26"/>
      <c r="E4" s="26"/>
      <c r="F4" s="26"/>
      <c r="G4" s="27"/>
      <c r="H4" s="26"/>
      <c r="I4" s="26"/>
      <c r="J4" s="24"/>
      <c r="K4" s="24"/>
      <c r="L4" s="24"/>
      <c r="M4" s="2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25" t="s">
        <v>2</v>
      </c>
      <c r="B5" s="26"/>
      <c r="C5" s="26"/>
      <c r="D5" s="26"/>
      <c r="E5" s="27"/>
      <c r="F5" s="26"/>
      <c r="G5" s="26"/>
      <c r="H5" s="26"/>
      <c r="I5" s="26"/>
      <c r="J5" s="24"/>
      <c r="K5" s="24"/>
      <c r="L5" s="24"/>
      <c r="M5" s="2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12" customHeight="1">
      <c r="A6" s="14"/>
      <c r="B6" s="14"/>
      <c r="C6" s="14"/>
      <c r="D6" s="21"/>
      <c r="E6" s="2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" customHeight="1">
      <c r="A7" s="14"/>
      <c r="B7" s="14"/>
      <c r="C7" s="21"/>
      <c r="D7" s="21"/>
      <c r="E7" s="2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4"/>
      <c r="B8" s="14"/>
      <c r="C8" s="21" t="str">
        <f>TOTAL!C8</f>
        <v>FY 2004</v>
      </c>
      <c r="D8" s="21"/>
      <c r="E8" s="21"/>
      <c r="F8" s="28"/>
      <c r="G8" s="21" t="e">
        <f>TOTAL!#REF!</f>
        <v>#REF!</v>
      </c>
      <c r="H8" s="21"/>
      <c r="I8" s="21"/>
      <c r="J8" s="28"/>
      <c r="K8" s="21" t="str">
        <f>TOTAL!K8</f>
        <v>FY 2006</v>
      </c>
      <c r="L8" s="29"/>
      <c r="M8" s="2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2.75">
      <c r="A9" s="14"/>
      <c r="B9" s="14"/>
      <c r="C9" s="30" t="str">
        <f>TOTAL!C9</f>
        <v>           Actual            </v>
      </c>
      <c r="D9" s="21"/>
      <c r="E9" s="21"/>
      <c r="F9" s="14"/>
      <c r="G9" s="30" t="e">
        <f>TOTAL!#REF!</f>
        <v>#REF!</v>
      </c>
      <c r="H9" s="21"/>
      <c r="I9" s="21"/>
      <c r="J9" s="14"/>
      <c r="K9" s="30" t="str">
        <f>TOTAL!K9</f>
        <v>   President's Budget   </v>
      </c>
      <c r="L9" s="21"/>
      <c r="M9" s="2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7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>
      <c r="A11" s="14" t="s">
        <v>3</v>
      </c>
      <c r="B11" s="14"/>
      <c r="C11" s="28" t="s">
        <v>24</v>
      </c>
      <c r="D11" s="28"/>
      <c r="E11" s="31" t="s">
        <v>27</v>
      </c>
      <c r="F11" s="28"/>
      <c r="G11" s="28" t="s">
        <v>24</v>
      </c>
      <c r="H11" s="28"/>
      <c r="I11" s="31" t="s">
        <v>27</v>
      </c>
      <c r="J11" s="14"/>
      <c r="K11" s="28" t="s">
        <v>24</v>
      </c>
      <c r="L11" s="28"/>
      <c r="M11" s="31" t="s">
        <v>27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9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2.75">
      <c r="A13" s="14" t="s">
        <v>4</v>
      </c>
      <c r="B13" s="1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2.75">
      <c r="A14" s="14" t="s">
        <v>5</v>
      </c>
      <c r="B14" s="15"/>
      <c r="C14" s="11">
        <v>0</v>
      </c>
      <c r="D14" s="11"/>
      <c r="E14" s="11">
        <v>1500</v>
      </c>
      <c r="F14" s="11"/>
      <c r="G14" s="11">
        <v>1</v>
      </c>
      <c r="H14" s="11"/>
      <c r="I14" s="11">
        <v>2687</v>
      </c>
      <c r="J14" s="11"/>
      <c r="K14" s="11">
        <v>1</v>
      </c>
      <c r="L14" s="11"/>
      <c r="M14" s="11">
        <v>2757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2.75">
      <c r="A15" s="14" t="s">
        <v>6</v>
      </c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2.75">
      <c r="A16" s="14" t="s">
        <v>29</v>
      </c>
      <c r="B16" s="15"/>
      <c r="C16" s="11">
        <v>1</v>
      </c>
      <c r="D16" s="11"/>
      <c r="E16" s="11">
        <v>1109</v>
      </c>
      <c r="F16" s="11"/>
      <c r="G16" s="11">
        <v>0</v>
      </c>
      <c r="H16" s="11"/>
      <c r="I16" s="11">
        <v>0</v>
      </c>
      <c r="J16" s="11"/>
      <c r="K16" s="11">
        <v>0</v>
      </c>
      <c r="L16" s="11"/>
      <c r="M16" s="11"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3.75" customHeight="1">
      <c r="A17" s="14"/>
      <c r="B17" s="15"/>
      <c r="C17" s="32"/>
      <c r="D17" s="11"/>
      <c r="E17" s="32"/>
      <c r="F17" s="11"/>
      <c r="G17" s="32"/>
      <c r="H17" s="11"/>
      <c r="I17" s="32"/>
      <c r="J17" s="4"/>
      <c r="K17" s="33"/>
      <c r="L17" s="4"/>
      <c r="M17" s="3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2.75">
      <c r="A18" s="14" t="s">
        <v>8</v>
      </c>
      <c r="B18" s="15"/>
      <c r="C18" s="11">
        <f>C14+C16</f>
        <v>1</v>
      </c>
      <c r="D18" s="11"/>
      <c r="E18" s="11">
        <f>SUM(E14:E16)</f>
        <v>2609</v>
      </c>
      <c r="F18" s="11"/>
      <c r="G18" s="11">
        <f>G14+G16</f>
        <v>1</v>
      </c>
      <c r="H18" s="11"/>
      <c r="I18" s="11">
        <f>SUM(I14:I16)</f>
        <v>2687</v>
      </c>
      <c r="J18" s="11"/>
      <c r="K18" s="11">
        <f>SUM(K14:K16)</f>
        <v>1</v>
      </c>
      <c r="L18" s="11"/>
      <c r="M18" s="11">
        <f>SUM(M14:M16)</f>
        <v>2757</v>
      </c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2.75">
      <c r="A19" s="14" t="s">
        <v>9</v>
      </c>
      <c r="B19" s="15"/>
      <c r="C19" s="11"/>
      <c r="D19" s="11"/>
      <c r="E19" s="11"/>
      <c r="F19" s="11"/>
      <c r="G19" s="11"/>
      <c r="H19" s="11"/>
      <c r="I19" s="11">
        <v>0</v>
      </c>
      <c r="J19" s="11"/>
      <c r="K19" s="11"/>
      <c r="L19" s="11"/>
      <c r="M19" s="11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2.75">
      <c r="A20" s="14"/>
      <c r="B20" s="15"/>
      <c r="C20" s="32"/>
      <c r="D20" s="11"/>
      <c r="E20" s="32"/>
      <c r="F20" s="11"/>
      <c r="G20" s="32"/>
      <c r="H20" s="11"/>
      <c r="I20" s="32"/>
      <c r="J20" s="11"/>
      <c r="K20" s="32"/>
      <c r="L20" s="11"/>
      <c r="M20" s="3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2.75">
      <c r="A21" s="14" t="s">
        <v>8</v>
      </c>
      <c r="B21" s="15"/>
      <c r="C21" s="11">
        <f>C18+C19</f>
        <v>1</v>
      </c>
      <c r="D21" s="11"/>
      <c r="E21" s="11">
        <f>E18+E19</f>
        <v>2609</v>
      </c>
      <c r="F21" s="11"/>
      <c r="G21" s="11">
        <f>G18+G19</f>
        <v>1</v>
      </c>
      <c r="H21" s="11"/>
      <c r="I21" s="11">
        <f>I18+I19</f>
        <v>2687</v>
      </c>
      <c r="J21" s="11">
        <f>J18+J19</f>
        <v>0</v>
      </c>
      <c r="K21" s="11">
        <f>K18+K19</f>
        <v>1</v>
      </c>
      <c r="L21" s="11"/>
      <c r="M21" s="11">
        <f>M18+M19</f>
        <v>2757</v>
      </c>
      <c r="N21" s="1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9.75" customHeight="1">
      <c r="A22" s="14"/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2.75">
      <c r="A23" s="14" t="s">
        <v>10</v>
      </c>
      <c r="B23" s="15"/>
      <c r="C23" s="11">
        <v>0</v>
      </c>
      <c r="D23" s="11"/>
      <c r="E23" s="11">
        <v>1162</v>
      </c>
      <c r="F23" s="11"/>
      <c r="G23" s="11">
        <v>0</v>
      </c>
      <c r="H23" s="11"/>
      <c r="I23" s="11">
        <v>1305</v>
      </c>
      <c r="J23" s="11"/>
      <c r="K23" s="11"/>
      <c r="L23" s="11"/>
      <c r="M23" s="11">
        <v>1445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2" customHeight="1">
      <c r="A24" s="14"/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2.75">
      <c r="A25" s="14" t="s">
        <v>11</v>
      </c>
      <c r="B25" s="1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2.75">
      <c r="A26" s="14" t="s">
        <v>12</v>
      </c>
      <c r="B26" s="1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2.75">
      <c r="A27" s="14" t="s">
        <v>13</v>
      </c>
      <c r="B27" s="1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9" customHeight="1">
      <c r="A28" s="14"/>
      <c r="B28" s="15"/>
      <c r="C28" s="32"/>
      <c r="D28" s="11"/>
      <c r="E28" s="32"/>
      <c r="F28" s="11"/>
      <c r="G28" s="32"/>
      <c r="H28" s="11"/>
      <c r="I28" s="32"/>
      <c r="J28" s="11"/>
      <c r="K28" s="32"/>
      <c r="L28" s="11"/>
      <c r="M28" s="32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2.75">
      <c r="A29" s="14" t="s">
        <v>14</v>
      </c>
      <c r="B29" s="15"/>
      <c r="C29" s="11">
        <f>SUM(C26:C27)</f>
        <v>0</v>
      </c>
      <c r="D29" s="11"/>
      <c r="E29" s="11">
        <f>SUM(E26:E27)</f>
        <v>0</v>
      </c>
      <c r="F29" s="11"/>
      <c r="G29" s="11">
        <f>SUM(G26:G27)</f>
        <v>0</v>
      </c>
      <c r="H29" s="11"/>
      <c r="I29" s="11">
        <f>SUM(I26:I27)</f>
        <v>0</v>
      </c>
      <c r="J29" s="11">
        <f>SUM(J26:J27)</f>
        <v>0</v>
      </c>
      <c r="K29" s="11">
        <f>SUM(K26:K27)</f>
        <v>0</v>
      </c>
      <c r="L29" s="11"/>
      <c r="M29" s="11">
        <f>SUM(M26:M27)</f>
        <v>0</v>
      </c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9.75" customHeight="1">
      <c r="A30" s="14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2.75">
      <c r="A31" s="14" t="s">
        <v>15</v>
      </c>
      <c r="B31" s="15"/>
      <c r="C31" s="11">
        <f>C21+C23+C29</f>
        <v>1</v>
      </c>
      <c r="D31" s="11"/>
      <c r="E31" s="11">
        <f>E21+E23+E29</f>
        <v>3771</v>
      </c>
      <c r="F31" s="11"/>
      <c r="G31" s="11">
        <f>G21+G23+G29</f>
        <v>1</v>
      </c>
      <c r="H31" s="11"/>
      <c r="I31" s="11">
        <f>I21+I23+I29</f>
        <v>3992</v>
      </c>
      <c r="J31" s="11">
        <f>J21+J23+J29</f>
        <v>0</v>
      </c>
      <c r="K31" s="11">
        <f>K21+K23+K29</f>
        <v>1</v>
      </c>
      <c r="L31" s="11"/>
      <c r="M31" s="11">
        <f>M21+M23+M29</f>
        <v>4202</v>
      </c>
      <c r="N31" s="15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2.75">
      <c r="A32" s="14"/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2.75">
      <c r="A33" s="14" t="s">
        <v>16</v>
      </c>
      <c r="B33" s="15"/>
      <c r="C33" s="34" t="s">
        <v>25</v>
      </c>
      <c r="D33" s="11"/>
      <c r="E33" s="11"/>
      <c r="F33" s="11"/>
      <c r="G33" s="34" t="s">
        <v>25</v>
      </c>
      <c r="H33" s="34"/>
      <c r="I33" s="34"/>
      <c r="J33" s="34"/>
      <c r="K33" s="34" t="s">
        <v>25</v>
      </c>
      <c r="L33" s="34"/>
      <c r="M33" s="3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2.75">
      <c r="A34" s="14" t="s">
        <v>17</v>
      </c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2.75">
      <c r="A35" s="14" t="s">
        <v>18</v>
      </c>
      <c r="B35" s="1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9" customHeight="1">
      <c r="A36" s="14"/>
      <c r="B36" s="15"/>
      <c r="C36" s="32"/>
      <c r="D36" s="11"/>
      <c r="E36" s="32"/>
      <c r="F36" s="11"/>
      <c r="G36" s="32"/>
      <c r="H36" s="11"/>
      <c r="I36" s="32"/>
      <c r="J36" s="11"/>
      <c r="K36" s="32"/>
      <c r="L36" s="11"/>
      <c r="M36" s="32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2.75">
      <c r="A37" s="14" t="s">
        <v>19</v>
      </c>
      <c r="B37" s="15"/>
      <c r="C37" s="11">
        <f>SUM(C34:C35)</f>
        <v>0</v>
      </c>
      <c r="D37" s="11"/>
      <c r="E37" s="11">
        <f>SUM(E34:E35)</f>
        <v>0</v>
      </c>
      <c r="F37" s="11"/>
      <c r="G37" s="11">
        <f>SUM(G34:G35)</f>
        <v>0</v>
      </c>
      <c r="H37" s="11"/>
      <c r="I37" s="11">
        <f>SUM(I34:I35)</f>
        <v>0</v>
      </c>
      <c r="J37" s="11">
        <f>SUM(J34:J35)</f>
        <v>0</v>
      </c>
      <c r="K37" s="11">
        <f>SUM(K34:K35)</f>
        <v>0</v>
      </c>
      <c r="L37" s="11"/>
      <c r="M37" s="11">
        <f>SUM(M34:M35)</f>
        <v>0</v>
      </c>
      <c r="N37" s="15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3.75" customHeight="1">
      <c r="A38" s="14"/>
      <c r="B38" s="1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2" customHeight="1">
      <c r="A39" s="14"/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2.75">
      <c r="A40" s="14" t="s">
        <v>20</v>
      </c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9" customHeight="1">
      <c r="A41" s="14"/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2.75">
      <c r="A42" s="14"/>
      <c r="B42" s="15"/>
      <c r="C42" s="34" t="s">
        <v>26</v>
      </c>
      <c r="D42" s="11"/>
      <c r="E42" s="11"/>
      <c r="F42" s="11"/>
      <c r="G42" s="34" t="s">
        <v>26</v>
      </c>
      <c r="H42" s="34"/>
      <c r="I42" s="34"/>
      <c r="J42" s="34"/>
      <c r="K42" s="34" t="s">
        <v>26</v>
      </c>
      <c r="L42" s="34"/>
      <c r="M42" s="3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2.75">
      <c r="A43" s="14" t="s">
        <v>21</v>
      </c>
      <c r="B43" s="15"/>
      <c r="C43" s="11">
        <v>0</v>
      </c>
      <c r="D43" s="11"/>
      <c r="E43" s="11"/>
      <c r="F43" s="11"/>
      <c r="G43" s="11">
        <v>0</v>
      </c>
      <c r="H43" s="11"/>
      <c r="I43" s="11"/>
      <c r="J43" s="11"/>
      <c r="K43" s="11"/>
      <c r="L43" s="11"/>
      <c r="M43" s="11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9" customHeight="1">
      <c r="A44" s="14"/>
      <c r="B44" s="15"/>
      <c r="C44" s="11"/>
      <c r="D44" s="11"/>
      <c r="E44" s="32"/>
      <c r="F44" s="11"/>
      <c r="G44" s="11"/>
      <c r="H44" s="11"/>
      <c r="I44" s="32"/>
      <c r="J44" s="11"/>
      <c r="K44" s="32"/>
      <c r="L44" s="11"/>
      <c r="M44" s="32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2.75">
      <c r="A45" s="14" t="s">
        <v>22</v>
      </c>
      <c r="B45" s="15"/>
      <c r="C45" s="11"/>
      <c r="D45" s="11"/>
      <c r="E45" s="11">
        <f>E31+E37+E40+E43</f>
        <v>3771</v>
      </c>
      <c r="F45" s="11"/>
      <c r="G45" s="11"/>
      <c r="H45" s="11"/>
      <c r="I45" s="11">
        <f>I31+I37+I40+I43</f>
        <v>3992</v>
      </c>
      <c r="J45" s="11"/>
      <c r="K45" s="11"/>
      <c r="L45" s="11"/>
      <c r="M45" s="11">
        <f>M31+M37+M40+M43</f>
        <v>4202</v>
      </c>
      <c r="N45" s="15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2.75">
      <c r="A46" s="14"/>
      <c r="B46" s="1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2.75">
      <c r="A47" s="14"/>
      <c r="B47" s="15"/>
      <c r="C47" s="34" t="s">
        <v>26</v>
      </c>
      <c r="D47" s="11"/>
      <c r="E47" s="11"/>
      <c r="F47" s="11"/>
      <c r="G47" s="34" t="s">
        <v>26</v>
      </c>
      <c r="H47" s="34"/>
      <c r="I47" s="34"/>
      <c r="J47" s="34"/>
      <c r="K47" s="34" t="s">
        <v>26</v>
      </c>
      <c r="L47" s="34"/>
      <c r="M47" s="3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2.75">
      <c r="A48" s="14" t="s">
        <v>23</v>
      </c>
      <c r="B48" s="15"/>
      <c r="C48" s="11">
        <v>7</v>
      </c>
      <c r="D48" s="11"/>
      <c r="E48" s="11">
        <v>2476</v>
      </c>
      <c r="F48" s="11"/>
      <c r="G48" s="11">
        <v>7</v>
      </c>
      <c r="H48" s="11"/>
      <c r="I48" s="11">
        <v>2649</v>
      </c>
      <c r="J48" s="11"/>
      <c r="K48" s="11">
        <v>7</v>
      </c>
      <c r="L48" s="11"/>
      <c r="M48" s="11">
        <v>2723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2.75">
      <c r="A49" s="14"/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2.75">
      <c r="A50" s="14" t="s">
        <v>30</v>
      </c>
      <c r="B50" s="15"/>
      <c r="C50" s="11">
        <f>C43+C48</f>
        <v>7</v>
      </c>
      <c r="D50" s="11"/>
      <c r="E50" s="11">
        <f>E45+E48</f>
        <v>6247</v>
      </c>
      <c r="F50" s="11"/>
      <c r="G50" s="11">
        <f>G43+G48</f>
        <v>7</v>
      </c>
      <c r="H50" s="11"/>
      <c r="I50" s="11">
        <f>I45+I48</f>
        <v>6641</v>
      </c>
      <c r="J50" s="11">
        <f>J45+J48</f>
        <v>0</v>
      </c>
      <c r="K50" s="11">
        <f>K45+K48</f>
        <v>7</v>
      </c>
      <c r="L50" s="11"/>
      <c r="M50" s="11">
        <f>M45+M48</f>
        <v>6925</v>
      </c>
      <c r="N50" s="15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2.75">
      <c r="A51" s="14"/>
      <c r="B51" s="16"/>
      <c r="C51" s="36"/>
      <c r="D51" s="36"/>
      <c r="E51" s="37"/>
      <c r="F51" s="36"/>
      <c r="G51" s="36"/>
      <c r="H51" s="36"/>
      <c r="I51" s="37"/>
      <c r="J51" s="4"/>
      <c r="K51" s="38"/>
      <c r="L51" s="4"/>
      <c r="M51" s="38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6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2.75">
      <c r="A53" s="19"/>
      <c r="B53" s="19"/>
      <c r="C53" s="19"/>
      <c r="D53" s="19"/>
      <c r="E53" s="19"/>
      <c r="F53" s="19"/>
      <c r="G53" s="19"/>
      <c r="H53" s="19"/>
      <c r="I53" s="19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2.75">
      <c r="A54" s="19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2.75">
      <c r="A55" s="19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2" customHeight="1">
      <c r="A56" s="20"/>
      <c r="B56" s="20"/>
      <c r="C56" s="20"/>
      <c r="D56" s="20"/>
      <c r="E56" s="20"/>
      <c r="F56" s="20"/>
      <c r="G56" s="20"/>
      <c r="H56" s="20"/>
      <c r="I56" s="20"/>
      <c r="J56" s="21"/>
      <c r="K56" s="2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2.75">
      <c r="A57" s="20"/>
      <c r="B57" s="20"/>
      <c r="C57" s="20"/>
      <c r="D57" s="20"/>
      <c r="E57" s="20"/>
      <c r="F57" s="20"/>
      <c r="G57" s="20"/>
      <c r="H57" s="20"/>
      <c r="I57" s="20"/>
      <c r="J57" s="21"/>
      <c r="K57" s="2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2.7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1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</sheetData>
  <printOptions horizontalCentered="1" verticalCentered="1"/>
  <pageMargins left="0.75" right="0.75" top="0.75" bottom="0.5" header="0" footer="0"/>
  <pageSetup horizontalDpi="600" verticalDpi="600" orientation="portrait" r:id="rId1"/>
  <headerFooter alignWithMargins="0">
    <oddFooter>&amp;R2002/PB/0002mech.123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OutlineSymbols="0" zoomScale="87" zoomScaleNormal="87" workbookViewId="0" topLeftCell="A7">
      <selection activeCell="C48" sqref="C48"/>
    </sheetView>
  </sheetViews>
  <sheetFormatPr defaultColWidth="8.88671875" defaultRowHeight="15"/>
  <cols>
    <col min="1" max="1" width="18.6640625" style="23" customWidth="1"/>
    <col min="2" max="2" width="2.6640625" style="23" customWidth="1"/>
    <col min="3" max="3" width="4.6640625" style="23" customWidth="1"/>
    <col min="4" max="4" width="1.66796875" style="23" customWidth="1"/>
    <col min="5" max="5" width="7.6640625" style="23" customWidth="1"/>
    <col min="6" max="6" width="2.6640625" style="23" customWidth="1"/>
    <col min="7" max="7" width="4.6640625" style="23" customWidth="1"/>
    <col min="8" max="8" width="1.66796875" style="23" customWidth="1"/>
    <col min="9" max="9" width="8.6640625" style="23" customWidth="1"/>
    <col min="10" max="10" width="2.6640625" style="23" customWidth="1"/>
    <col min="11" max="11" width="4.6640625" style="23" customWidth="1"/>
    <col min="12" max="12" width="1.66796875" style="23" customWidth="1"/>
    <col min="13" max="13" width="8.88671875" style="23" customWidth="1"/>
    <col min="14" max="14" width="2.6640625" style="23" customWidth="1"/>
    <col min="15" max="15" width="5.6640625" style="23" customWidth="1"/>
    <col min="16" max="16" width="1.66796875" style="23" customWidth="1"/>
    <col min="17" max="17" width="7.6640625" style="23" customWidth="1"/>
    <col min="18" max="16384" width="9.6640625" style="23" customWidth="1"/>
  </cols>
  <sheetData>
    <row r="1" spans="1:29" ht="12.75">
      <c r="A1" s="24"/>
      <c r="B1" s="24"/>
      <c r="C1" s="24"/>
      <c r="D1" s="24"/>
      <c r="E1" s="24"/>
      <c r="F1" s="24"/>
      <c r="G1" s="24"/>
      <c r="H1" s="24"/>
      <c r="J1" s="24"/>
      <c r="K1" s="24"/>
      <c r="L1" s="24"/>
      <c r="M1" s="35">
        <f ca="1">NOW()</f>
        <v>38603.681821412036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2.75">
      <c r="A2" s="25" t="str">
        <f>TOTAL!A2</f>
        <v>NATIONAL HUMAN GENOME RESEARCH INSTITUTE</v>
      </c>
      <c r="B2" s="26"/>
      <c r="C2" s="26"/>
      <c r="D2" s="26"/>
      <c r="E2" s="26"/>
      <c r="F2" s="26"/>
      <c r="G2" s="27"/>
      <c r="H2" s="26"/>
      <c r="I2" s="26"/>
      <c r="J2" s="24"/>
      <c r="K2" s="24"/>
      <c r="L2" s="24"/>
      <c r="M2" s="2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2.75">
      <c r="A3" s="25" t="str">
        <f>TOTAL!A3</f>
        <v>Current Mechanism Table</v>
      </c>
      <c r="B3" s="26"/>
      <c r="C3" s="26"/>
      <c r="D3" s="26"/>
      <c r="E3" s="26"/>
      <c r="F3" s="26"/>
      <c r="G3" s="27"/>
      <c r="H3" s="26"/>
      <c r="I3" s="26"/>
      <c r="J3" s="24"/>
      <c r="K3" s="24"/>
      <c r="L3" s="24"/>
      <c r="M3" s="2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2.75">
      <c r="A4" s="25" t="s">
        <v>28</v>
      </c>
      <c r="B4" s="26"/>
      <c r="C4" s="26"/>
      <c r="D4" s="26"/>
      <c r="E4" s="26"/>
      <c r="F4" s="26"/>
      <c r="G4" s="27"/>
      <c r="H4" s="26"/>
      <c r="I4" s="26"/>
      <c r="J4" s="24"/>
      <c r="K4" s="24"/>
      <c r="L4" s="24"/>
      <c r="M4" s="2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25" t="s">
        <v>2</v>
      </c>
      <c r="B5" s="26"/>
      <c r="C5" s="26"/>
      <c r="D5" s="26"/>
      <c r="E5" s="27"/>
      <c r="F5" s="26"/>
      <c r="G5" s="26"/>
      <c r="H5" s="26"/>
      <c r="I5" s="26"/>
      <c r="J5" s="24"/>
      <c r="K5" s="24"/>
      <c r="L5" s="24"/>
      <c r="M5" s="2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12" customHeight="1">
      <c r="A6" s="14"/>
      <c r="B6" s="14"/>
      <c r="C6" s="14"/>
      <c r="D6" s="21"/>
      <c r="E6" s="2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" customHeight="1">
      <c r="A7" s="14"/>
      <c r="B7" s="14"/>
      <c r="C7" s="21"/>
      <c r="D7" s="21"/>
      <c r="E7" s="2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4"/>
      <c r="B8" s="14"/>
      <c r="C8" s="21" t="str">
        <f>TOTAL!C8</f>
        <v>FY 2004</v>
      </c>
      <c r="D8" s="21"/>
      <c r="E8" s="21"/>
      <c r="F8" s="28"/>
      <c r="G8" s="21" t="e">
        <f>TOTAL!#REF!</f>
        <v>#REF!</v>
      </c>
      <c r="H8" s="21"/>
      <c r="I8" s="21"/>
      <c r="J8" s="28"/>
      <c r="K8" s="21" t="str">
        <f>TOTAL!K8</f>
        <v>FY 2006</v>
      </c>
      <c r="L8" s="29"/>
      <c r="M8" s="2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2.75">
      <c r="A9" s="14"/>
      <c r="B9" s="14"/>
      <c r="C9" s="30" t="str">
        <f>TOTAL!C9</f>
        <v>           Actual            </v>
      </c>
      <c r="D9" s="21"/>
      <c r="E9" s="21"/>
      <c r="F9" s="14"/>
      <c r="G9" s="30" t="e">
        <f>TOTAL!#REF!</f>
        <v>#REF!</v>
      </c>
      <c r="H9" s="21"/>
      <c r="I9" s="21"/>
      <c r="J9" s="14"/>
      <c r="K9" s="30" t="str">
        <f>TOTAL!K9</f>
        <v>   President's Budget   </v>
      </c>
      <c r="L9" s="21"/>
      <c r="M9" s="2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7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>
      <c r="A11" s="14" t="s">
        <v>3</v>
      </c>
      <c r="B11" s="14"/>
      <c r="C11" s="28" t="s">
        <v>24</v>
      </c>
      <c r="D11" s="28"/>
      <c r="E11" s="31" t="s">
        <v>27</v>
      </c>
      <c r="F11" s="28"/>
      <c r="G11" s="28" t="s">
        <v>24</v>
      </c>
      <c r="H11" s="28"/>
      <c r="I11" s="31" t="s">
        <v>27</v>
      </c>
      <c r="J11" s="14"/>
      <c r="K11" s="28" t="s">
        <v>24</v>
      </c>
      <c r="L11" s="28"/>
      <c r="M11" s="31" t="s">
        <v>27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9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2.75">
      <c r="A13" s="14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2.75">
      <c r="A14" s="14" t="s">
        <v>5</v>
      </c>
      <c r="B14" s="15"/>
      <c r="C14" s="11">
        <f>+TOTAL!C14-AIDS!C14</f>
        <v>106</v>
      </c>
      <c r="D14" s="11"/>
      <c r="E14" s="11">
        <f>+TOTAL!E14-AIDS!E14</f>
        <v>67951</v>
      </c>
      <c r="F14" s="11"/>
      <c r="G14" s="11" t="e">
        <f>+TOTAL!#REF!-AIDS!G14</f>
        <v>#REF!</v>
      </c>
      <c r="H14" s="11"/>
      <c r="I14" s="11" t="e">
        <f>+TOTAL!#REF!-AIDS!I14</f>
        <v>#REF!</v>
      </c>
      <c r="J14" s="11"/>
      <c r="K14" s="11">
        <f>+TOTAL!K14-AIDS!K14</f>
        <v>136</v>
      </c>
      <c r="L14" s="11"/>
      <c r="M14" s="11">
        <f>+TOTAL!M14-AIDS!M14</f>
        <v>59507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2.75">
      <c r="A15" s="14" t="s">
        <v>6</v>
      </c>
      <c r="B15" s="15"/>
      <c r="C15" s="47">
        <f>+TOTAL!C15-AIDS!C15</f>
        <v>17</v>
      </c>
      <c r="D15" s="11"/>
      <c r="E15" s="11">
        <f>+TOTAL!E15-AIDS!E15</f>
        <v>2913</v>
      </c>
      <c r="F15" s="11"/>
      <c r="G15" s="47" t="e">
        <f>+TOTAL!#REF!-AIDS!G15</f>
        <v>#REF!</v>
      </c>
      <c r="H15" s="11"/>
      <c r="I15" s="11" t="e">
        <f>+TOTAL!#REF!-AIDS!I15</f>
        <v>#REF!</v>
      </c>
      <c r="J15" s="11"/>
      <c r="K15" s="47">
        <f>+TOTAL!K15-AIDS!K15</f>
        <v>18</v>
      </c>
      <c r="L15" s="11"/>
      <c r="M15" s="11">
        <f>+TOTAL!M15-AIDS!M15</f>
        <v>3200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2.75">
      <c r="A16" s="14" t="s">
        <v>29</v>
      </c>
      <c r="B16" s="15"/>
      <c r="C16" s="11">
        <f>+TOTAL!C16-AIDS!C16</f>
        <v>68</v>
      </c>
      <c r="D16" s="11"/>
      <c r="E16" s="11">
        <f>+TOTAL!E16-AIDS!E16</f>
        <v>28958</v>
      </c>
      <c r="F16" s="11"/>
      <c r="G16" s="11" t="e">
        <f>+TOTAL!#REF!-AIDS!G16</f>
        <v>#REF!</v>
      </c>
      <c r="H16" s="11"/>
      <c r="I16" s="11" t="e">
        <f>+TOTAL!#REF!-AIDS!I16</f>
        <v>#REF!</v>
      </c>
      <c r="J16" s="11"/>
      <c r="K16" s="11">
        <f>+TOTAL!K16-AIDS!K16</f>
        <v>94</v>
      </c>
      <c r="L16" s="11"/>
      <c r="M16" s="11">
        <f>+TOTAL!M16-AIDS!M16</f>
        <v>42093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3.75" customHeight="1">
      <c r="A17" s="14"/>
      <c r="B17" s="15"/>
      <c r="C17" s="32"/>
      <c r="D17" s="11"/>
      <c r="E17" s="32"/>
      <c r="F17" s="11"/>
      <c r="G17" s="32"/>
      <c r="H17" s="11"/>
      <c r="I17" s="32"/>
      <c r="J17" s="4"/>
      <c r="K17" s="32"/>
      <c r="L17" s="11"/>
      <c r="M17" s="3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2.75">
      <c r="A18" s="14" t="s">
        <v>8</v>
      </c>
      <c r="B18" s="15"/>
      <c r="C18" s="11">
        <f>C14+C16</f>
        <v>174</v>
      </c>
      <c r="D18" s="11"/>
      <c r="E18" s="11">
        <f>SUM(E14:E16)</f>
        <v>99822</v>
      </c>
      <c r="F18" s="11"/>
      <c r="G18" s="11" t="e">
        <f>G14+G16</f>
        <v>#REF!</v>
      </c>
      <c r="H18" s="11"/>
      <c r="I18" s="11" t="e">
        <f>SUM(I14:I16)</f>
        <v>#REF!</v>
      </c>
      <c r="J18" s="11"/>
      <c r="K18" s="11">
        <f>K14+K16</f>
        <v>230</v>
      </c>
      <c r="L18" s="11"/>
      <c r="M18" s="11">
        <f>SUM(M14:M16)</f>
        <v>104800</v>
      </c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2.75">
      <c r="A19" s="14" t="s">
        <v>9</v>
      </c>
      <c r="B19" s="15"/>
      <c r="C19" s="11">
        <f>+TOTAL!C19-AIDS!C19</f>
        <v>39</v>
      </c>
      <c r="D19" s="11"/>
      <c r="E19" s="11">
        <f>+TOTAL!E19-AIDS!E19</f>
        <v>10228</v>
      </c>
      <c r="F19" s="11"/>
      <c r="G19" s="11" t="e">
        <f>+TOTAL!#REF!-AIDS!G19</f>
        <v>#REF!</v>
      </c>
      <c r="H19" s="11"/>
      <c r="I19" s="11" t="e">
        <f>+TOTAL!#REF!-AIDS!I19</f>
        <v>#REF!</v>
      </c>
      <c r="J19" s="11"/>
      <c r="K19" s="11">
        <f>+TOTAL!K19-AIDS!K19</f>
        <v>40</v>
      </c>
      <c r="L19" s="11"/>
      <c r="M19" s="11">
        <f>+TOTAL!M19-AIDS!M19</f>
        <v>10204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2.75">
      <c r="A20" s="14"/>
      <c r="B20" s="15"/>
      <c r="C20" s="32"/>
      <c r="D20" s="11"/>
      <c r="E20" s="32"/>
      <c r="F20" s="11"/>
      <c r="G20" s="32"/>
      <c r="H20" s="11"/>
      <c r="I20" s="32"/>
      <c r="J20" s="11"/>
      <c r="K20" s="32"/>
      <c r="L20" s="11"/>
      <c r="M20" s="3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2.75">
      <c r="A21" s="14" t="s">
        <v>8</v>
      </c>
      <c r="B21" s="15"/>
      <c r="C21" s="11">
        <f>C18+C19</f>
        <v>213</v>
      </c>
      <c r="D21" s="11"/>
      <c r="E21" s="11">
        <f>E18+E19</f>
        <v>110050</v>
      </c>
      <c r="F21" s="11"/>
      <c r="G21" s="11" t="e">
        <f>G18+G19</f>
        <v>#REF!</v>
      </c>
      <c r="H21" s="11"/>
      <c r="I21" s="11" t="e">
        <f>I18+I19</f>
        <v>#REF!</v>
      </c>
      <c r="J21" s="11"/>
      <c r="K21" s="11">
        <f>K18+K19</f>
        <v>270</v>
      </c>
      <c r="L21" s="11"/>
      <c r="M21" s="11">
        <f>M18+M19</f>
        <v>115004</v>
      </c>
      <c r="N21" s="1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9.75" customHeight="1">
      <c r="A22" s="14"/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2.75">
      <c r="A23" s="14" t="s">
        <v>10</v>
      </c>
      <c r="B23" s="15"/>
      <c r="C23" s="11">
        <f>+TOTAL!C23-AIDS!C23</f>
        <v>42</v>
      </c>
      <c r="D23" s="11"/>
      <c r="E23" s="11">
        <f>+TOTAL!E23-AIDS!E23</f>
        <v>217680</v>
      </c>
      <c r="F23" s="11"/>
      <c r="G23" s="11" t="e">
        <f>+TOTAL!#REF!-AIDS!G23</f>
        <v>#REF!</v>
      </c>
      <c r="H23" s="11"/>
      <c r="I23" s="11" t="e">
        <f>+TOTAL!#REF!-AIDS!I23</f>
        <v>#REF!</v>
      </c>
      <c r="J23" s="11"/>
      <c r="K23" s="11">
        <f>+TOTAL!K23-AIDS!K23</f>
        <v>32</v>
      </c>
      <c r="L23" s="11"/>
      <c r="M23" s="11">
        <f>+TOTAL!M23-AIDS!M23</f>
        <v>217920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2" customHeight="1">
      <c r="A24" s="14"/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2.75">
      <c r="A25" s="14" t="s">
        <v>11</v>
      </c>
      <c r="B25" s="1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2.75">
      <c r="A26" s="14" t="s">
        <v>12</v>
      </c>
      <c r="B26" s="15"/>
      <c r="C26" s="11">
        <f>+TOTAL!C26-AIDS!C26</f>
        <v>32</v>
      </c>
      <c r="D26" s="11"/>
      <c r="E26" s="11">
        <f>+TOTAL!E26-AIDS!E26</f>
        <v>6045</v>
      </c>
      <c r="F26" s="11"/>
      <c r="G26" s="11" t="e">
        <f>+TOTAL!#REF!-AIDS!G26</f>
        <v>#REF!</v>
      </c>
      <c r="H26" s="11"/>
      <c r="I26" s="11" t="e">
        <f>+TOTAL!#REF!-AIDS!I26</f>
        <v>#REF!</v>
      </c>
      <c r="J26" s="11"/>
      <c r="K26" s="11">
        <f>+TOTAL!K26-AIDS!K26</f>
        <v>33</v>
      </c>
      <c r="L26" s="11"/>
      <c r="M26" s="11">
        <f>+TOTAL!M26-AIDS!M26</f>
        <v>6362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2.75">
      <c r="A27" s="14" t="s">
        <v>13</v>
      </c>
      <c r="B27" s="15"/>
      <c r="C27" s="11">
        <f>+TOTAL!C27-AIDS!C27</f>
        <v>25</v>
      </c>
      <c r="D27" s="11"/>
      <c r="E27" s="11">
        <f>+TOTAL!E27-AIDS!E27</f>
        <v>5355</v>
      </c>
      <c r="F27" s="11"/>
      <c r="G27" s="11" t="e">
        <f>+TOTAL!#REF!-AIDS!G27</f>
        <v>#REF!</v>
      </c>
      <c r="H27" s="11"/>
      <c r="I27" s="11" t="e">
        <f>+TOTAL!#REF!-AIDS!I27</f>
        <v>#REF!</v>
      </c>
      <c r="J27" s="11"/>
      <c r="K27" s="11">
        <f>+TOTAL!K27-AIDS!K27</f>
        <v>23</v>
      </c>
      <c r="L27" s="11"/>
      <c r="M27" s="11">
        <f>+TOTAL!M27-AIDS!M27</f>
        <v>5426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9" customHeight="1">
      <c r="A28" s="14"/>
      <c r="B28" s="15"/>
      <c r="C28" s="32"/>
      <c r="D28" s="11"/>
      <c r="E28" s="32"/>
      <c r="F28" s="11"/>
      <c r="G28" s="32"/>
      <c r="H28" s="11"/>
      <c r="I28" s="32"/>
      <c r="J28" s="11"/>
      <c r="K28" s="32"/>
      <c r="L28" s="11"/>
      <c r="M28" s="32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2.75">
      <c r="A29" s="14" t="s">
        <v>14</v>
      </c>
      <c r="B29" s="15"/>
      <c r="C29" s="11">
        <f>SUM(C26:C27)</f>
        <v>57</v>
      </c>
      <c r="D29" s="11"/>
      <c r="E29" s="11">
        <f>SUM(E26:E27)</f>
        <v>11400</v>
      </c>
      <c r="F29" s="11"/>
      <c r="G29" s="11" t="e">
        <f>SUM(G26:G27)</f>
        <v>#REF!</v>
      </c>
      <c r="H29" s="11"/>
      <c r="I29" s="11" t="e">
        <f>SUM(I26:I27)</f>
        <v>#REF!</v>
      </c>
      <c r="J29" s="11"/>
      <c r="K29" s="11">
        <f>SUM(K26:K27)</f>
        <v>56</v>
      </c>
      <c r="L29" s="11"/>
      <c r="M29" s="11">
        <f>SUM(M26:M27)</f>
        <v>11788</v>
      </c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9.75" customHeight="1">
      <c r="A30" s="14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2.75">
      <c r="A31" s="14" t="s">
        <v>15</v>
      </c>
      <c r="B31" s="15"/>
      <c r="C31" s="11">
        <f>C21+C23+C29</f>
        <v>312</v>
      </c>
      <c r="D31" s="11"/>
      <c r="E31" s="11">
        <f>E21+E23+E29</f>
        <v>339130</v>
      </c>
      <c r="F31" s="11"/>
      <c r="G31" s="11" t="e">
        <f>G21+G23+G29</f>
        <v>#REF!</v>
      </c>
      <c r="H31" s="11"/>
      <c r="I31" s="11" t="e">
        <f>I21+I23+I29</f>
        <v>#REF!</v>
      </c>
      <c r="J31" s="11"/>
      <c r="K31" s="11">
        <f>K21+K23+K29</f>
        <v>358</v>
      </c>
      <c r="L31" s="11"/>
      <c r="M31" s="11">
        <f>M21+M23+M29</f>
        <v>344712</v>
      </c>
      <c r="N31" s="15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2.75">
      <c r="A32" s="14"/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2.75">
      <c r="A33" s="14" t="s">
        <v>16</v>
      </c>
      <c r="B33" s="15"/>
      <c r="C33" s="34" t="s">
        <v>25</v>
      </c>
      <c r="D33" s="11"/>
      <c r="E33" s="11"/>
      <c r="F33" s="11"/>
      <c r="G33" s="34" t="s">
        <v>25</v>
      </c>
      <c r="H33" s="11"/>
      <c r="I33" s="11"/>
      <c r="J33" s="34"/>
      <c r="K33" s="34" t="s">
        <v>25</v>
      </c>
      <c r="L33" s="11"/>
      <c r="M33" s="11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2.75">
      <c r="A34" s="14" t="s">
        <v>17</v>
      </c>
      <c r="B34" s="15"/>
      <c r="C34" s="11">
        <f>+TOTAL!C34-AIDS!C34</f>
        <v>13</v>
      </c>
      <c r="D34" s="11"/>
      <c r="E34" s="11">
        <f>+TOTAL!E34-AIDS!E34</f>
        <v>549</v>
      </c>
      <c r="F34" s="11"/>
      <c r="G34" s="11" t="e">
        <f>+TOTAL!#REF!-AIDS!G34</f>
        <v>#REF!</v>
      </c>
      <c r="H34" s="11"/>
      <c r="I34" s="11" t="e">
        <f>+TOTAL!#REF!-AIDS!I34</f>
        <v>#REF!</v>
      </c>
      <c r="J34" s="11"/>
      <c r="K34" s="11">
        <f>+TOTAL!K34-AIDS!K34</f>
        <v>11</v>
      </c>
      <c r="L34" s="11"/>
      <c r="M34" s="11">
        <f>+TOTAL!M34-AIDS!M34</f>
        <v>561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2.75">
      <c r="A35" s="14" t="s">
        <v>18</v>
      </c>
      <c r="B35" s="15"/>
      <c r="C35" s="11">
        <f>+TOTAL!C35-AIDS!C35</f>
        <v>154</v>
      </c>
      <c r="D35" s="11"/>
      <c r="E35" s="11">
        <f>+TOTAL!E35-AIDS!E35</f>
        <v>7360</v>
      </c>
      <c r="F35" s="11"/>
      <c r="G35" s="11" t="e">
        <f>+TOTAL!#REF!-AIDS!G35</f>
        <v>#REF!</v>
      </c>
      <c r="H35" s="11"/>
      <c r="I35" s="11" t="e">
        <f>+TOTAL!#REF!-AIDS!I35</f>
        <v>#REF!</v>
      </c>
      <c r="J35" s="11"/>
      <c r="K35" s="11">
        <f>+TOTAL!K35-AIDS!K35</f>
        <v>137</v>
      </c>
      <c r="L35" s="11"/>
      <c r="M35" s="11">
        <f>+TOTAL!M35-AIDS!M35</f>
        <v>7000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9" customHeight="1">
      <c r="A36" s="14"/>
      <c r="B36" s="15"/>
      <c r="C36" s="32"/>
      <c r="D36" s="11"/>
      <c r="E36" s="32"/>
      <c r="F36" s="11"/>
      <c r="G36" s="32"/>
      <c r="H36" s="11"/>
      <c r="I36" s="32"/>
      <c r="J36" s="11"/>
      <c r="K36" s="32"/>
      <c r="L36" s="11"/>
      <c r="M36" s="32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2.75">
      <c r="A37" s="14" t="s">
        <v>19</v>
      </c>
      <c r="B37" s="15"/>
      <c r="C37" s="11">
        <f>SUM(C34:C35)</f>
        <v>167</v>
      </c>
      <c r="D37" s="11"/>
      <c r="E37" s="11">
        <f>SUM(E34:E35)</f>
        <v>7909</v>
      </c>
      <c r="F37" s="11"/>
      <c r="G37" s="11" t="e">
        <f>SUM(G34:G35)</f>
        <v>#REF!</v>
      </c>
      <c r="H37" s="11"/>
      <c r="I37" s="11" t="e">
        <f>SUM(I34:I35)</f>
        <v>#REF!</v>
      </c>
      <c r="J37" s="11"/>
      <c r="K37" s="11">
        <f>SUM(K34:K35)</f>
        <v>148</v>
      </c>
      <c r="L37" s="11"/>
      <c r="M37" s="11">
        <f>SUM(M34:M35)</f>
        <v>7561</v>
      </c>
      <c r="N37" s="15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3.75" customHeight="1">
      <c r="A38" s="14"/>
      <c r="B38" s="1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2" customHeight="1">
      <c r="A39" s="14"/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2.75">
      <c r="A40" s="14" t="s">
        <v>20</v>
      </c>
      <c r="B40" s="15"/>
      <c r="C40" s="11">
        <f>+TOTAL!C40-AIDS!C40</f>
        <v>25</v>
      </c>
      <c r="D40" s="11"/>
      <c r="E40" s="11">
        <f>+TOTAL!E40-AIDS!E40</f>
        <v>17399</v>
      </c>
      <c r="F40" s="11"/>
      <c r="G40" s="11" t="e">
        <f>+TOTAL!#REF!-AIDS!G40</f>
        <v>#REF!</v>
      </c>
      <c r="H40" s="11"/>
      <c r="I40" s="11" t="e">
        <f>+TOTAL!#REF!-AIDS!I40</f>
        <v>#REF!</v>
      </c>
      <c r="J40" s="11"/>
      <c r="K40" s="11">
        <f>+TOTAL!K40-AIDS!K40</f>
        <v>19</v>
      </c>
      <c r="L40" s="11"/>
      <c r="M40" s="11">
        <f>+TOTAL!M40-AIDS!M40</f>
        <v>15532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9" customHeight="1">
      <c r="A41" s="14"/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2.75">
      <c r="A42" s="14"/>
      <c r="B42" s="15"/>
      <c r="C42" s="34" t="s">
        <v>26</v>
      </c>
      <c r="D42" s="11"/>
      <c r="E42" s="11"/>
      <c r="F42" s="11"/>
      <c r="G42" s="34" t="s">
        <v>26</v>
      </c>
      <c r="H42" s="11"/>
      <c r="I42" s="11"/>
      <c r="J42" s="34"/>
      <c r="K42" s="34" t="s">
        <v>26</v>
      </c>
      <c r="L42" s="11"/>
      <c r="M42" s="11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2.75">
      <c r="A43" s="14" t="s">
        <v>21</v>
      </c>
      <c r="B43" s="15"/>
      <c r="C43" s="11">
        <f>+TOTAL!C43-AIDS!C43</f>
        <v>62</v>
      </c>
      <c r="D43" s="11"/>
      <c r="E43" s="11">
        <f>+TOTAL!E43-AIDS!E43</f>
        <v>14811</v>
      </c>
      <c r="F43" s="11"/>
      <c r="G43" s="11" t="e">
        <f>+TOTAL!#REF!-AIDS!G43</f>
        <v>#REF!</v>
      </c>
      <c r="H43" s="11"/>
      <c r="I43" s="11" t="e">
        <f>+TOTAL!#REF!-AIDS!I43</f>
        <v>#REF!</v>
      </c>
      <c r="J43" s="11"/>
      <c r="K43" s="11">
        <f>+TOTAL!K43-AIDS!K43</f>
        <v>64</v>
      </c>
      <c r="L43" s="11"/>
      <c r="M43" s="11">
        <f>+TOTAL!M43-AIDS!M43</f>
        <v>17955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9" customHeight="1">
      <c r="A44" s="14"/>
      <c r="B44" s="15"/>
      <c r="C44" s="11"/>
      <c r="D44" s="11"/>
      <c r="E44" s="32"/>
      <c r="F44" s="11"/>
      <c r="G44" s="11"/>
      <c r="H44" s="11"/>
      <c r="I44" s="32"/>
      <c r="J44" s="11"/>
      <c r="K44" s="11"/>
      <c r="L44" s="11"/>
      <c r="M44" s="32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2.75">
      <c r="A45" s="14" t="s">
        <v>22</v>
      </c>
      <c r="B45" s="15"/>
      <c r="C45" s="11"/>
      <c r="D45" s="11"/>
      <c r="E45" s="11">
        <f>E31+E37+E40+E43</f>
        <v>379249</v>
      </c>
      <c r="F45" s="11"/>
      <c r="G45" s="11"/>
      <c r="H45" s="11"/>
      <c r="I45" s="11" t="e">
        <f>I31+I37+I40+I43</f>
        <v>#REF!</v>
      </c>
      <c r="J45" s="11"/>
      <c r="K45" s="11"/>
      <c r="L45" s="11"/>
      <c r="M45" s="11">
        <f>M31+M37+M40+M43</f>
        <v>385760</v>
      </c>
      <c r="N45" s="15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2.75">
      <c r="A46" s="14"/>
      <c r="B46" s="1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2.75">
      <c r="A47" s="14"/>
      <c r="B47" s="15"/>
      <c r="C47" s="34" t="s">
        <v>26</v>
      </c>
      <c r="D47" s="11"/>
      <c r="E47" s="11"/>
      <c r="F47" s="11"/>
      <c r="G47" s="34" t="s">
        <v>26</v>
      </c>
      <c r="H47" s="11"/>
      <c r="I47" s="11"/>
      <c r="J47" s="34"/>
      <c r="K47" s="34" t="s">
        <v>26</v>
      </c>
      <c r="L47" s="11"/>
      <c r="M47" s="11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2.75">
      <c r="A48" s="14" t="s">
        <v>23</v>
      </c>
      <c r="B48" s="15"/>
      <c r="C48" s="11">
        <f>+TOTAL!C48-AIDS!C48</f>
        <v>212</v>
      </c>
      <c r="D48" s="11"/>
      <c r="E48" s="11">
        <f>+TOTAL!E48-AIDS!E48</f>
        <v>105050</v>
      </c>
      <c r="F48" s="11"/>
      <c r="G48" s="11" t="e">
        <f>+TOTAL!#REF!-AIDS!G48</f>
        <v>#REF!</v>
      </c>
      <c r="H48" s="11"/>
      <c r="I48" s="11" t="e">
        <f>+TOTAL!#REF!-AIDS!I48</f>
        <v>#REF!</v>
      </c>
      <c r="J48" s="11"/>
      <c r="K48" s="11">
        <f>+TOTAL!K48-AIDS!K48</f>
        <v>218</v>
      </c>
      <c r="L48" s="11"/>
      <c r="M48" s="11">
        <f>+TOTAL!M48-AIDS!M48</f>
        <v>98274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2.75">
      <c r="A49" s="14"/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3.5" thickBot="1">
      <c r="A50" s="14" t="s">
        <v>30</v>
      </c>
      <c r="B50" s="15"/>
      <c r="C50" s="11">
        <f>C43+C48</f>
        <v>274</v>
      </c>
      <c r="D50" s="11"/>
      <c r="E50" s="39">
        <f>E45+E48</f>
        <v>484299</v>
      </c>
      <c r="F50" s="11"/>
      <c r="G50" s="11" t="e">
        <f>G43+G48</f>
        <v>#REF!</v>
      </c>
      <c r="H50" s="11"/>
      <c r="I50" s="39" t="e">
        <f>I45+I48</f>
        <v>#REF!</v>
      </c>
      <c r="J50" s="11"/>
      <c r="K50" s="11">
        <f>K43+K48</f>
        <v>282</v>
      </c>
      <c r="L50" s="11"/>
      <c r="M50" s="39">
        <f>M45+M48</f>
        <v>484034</v>
      </c>
      <c r="N50" s="15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3.5" thickTop="1">
      <c r="A51" s="14"/>
      <c r="B51" s="16"/>
      <c r="C51" s="16"/>
      <c r="D51" s="16"/>
      <c r="E51" s="17"/>
      <c r="F51" s="16"/>
      <c r="G51" s="16"/>
      <c r="H51" s="16"/>
      <c r="I51" s="17"/>
      <c r="J51" s="14"/>
      <c r="K51" s="18"/>
      <c r="L51" s="14"/>
      <c r="M51" s="18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6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2.75">
      <c r="A53" s="19"/>
      <c r="B53" s="19"/>
      <c r="C53" s="19"/>
      <c r="D53" s="19"/>
      <c r="E53" s="19"/>
      <c r="F53" s="19"/>
      <c r="G53" s="19"/>
      <c r="H53" s="19"/>
      <c r="I53" s="19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2.75">
      <c r="A54" s="19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2.75">
      <c r="A55" s="19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2" customHeight="1">
      <c r="A56" s="20"/>
      <c r="B56" s="20"/>
      <c r="C56" s="20"/>
      <c r="D56" s="20"/>
      <c r="E56" s="20"/>
      <c r="F56" s="20"/>
      <c r="G56" s="20"/>
      <c r="H56" s="20"/>
      <c r="I56" s="20"/>
      <c r="J56" s="21"/>
      <c r="K56" s="2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2.75">
      <c r="A57" s="20"/>
      <c r="B57" s="20"/>
      <c r="C57" s="20"/>
      <c r="D57" s="20"/>
      <c r="E57" s="20"/>
      <c r="F57" s="20"/>
      <c r="G57" s="20"/>
      <c r="H57" s="20"/>
      <c r="I57" s="20"/>
      <c r="J57" s="21"/>
      <c r="K57" s="2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2.7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1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</sheetData>
  <printOptions horizontalCentered="1" verticalCentered="1"/>
  <pageMargins left="0.75" right="0.75" top="0.75" bottom="0.5" header="0" footer="0"/>
  <pageSetup horizontalDpi="600" verticalDpi="600" orientation="portrait" r:id="rId1"/>
  <headerFooter alignWithMargins="0">
    <oddFooter>&amp;R2002/PB/0002mech.123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